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25" activeTab="1"/>
  </bookViews>
  <sheets>
    <sheet name="школы23-25" sheetId="5" r:id="rId1"/>
    <sheet name="сады23-25" sheetId="7" r:id="rId2"/>
  </sheets>
  <definedNames>
    <definedName name="_xlnm.Print_Area" localSheetId="1">'сады23-25'!$A$1:$AK$21</definedName>
  </definedNames>
  <calcPr calcId="145621"/>
</workbook>
</file>

<file path=xl/calcChain.xml><?xml version="1.0" encoding="utf-8"?>
<calcChain xmlns="http://schemas.openxmlformats.org/spreadsheetml/2006/main">
  <c r="AB19" i="7" l="1"/>
  <c r="X19" i="7"/>
  <c r="T19" i="7"/>
  <c r="P19" i="7"/>
  <c r="H19" i="7"/>
  <c r="AB18" i="7"/>
  <c r="X18" i="7"/>
  <c r="T18" i="7"/>
  <c r="P18" i="7"/>
  <c r="H18" i="7"/>
  <c r="AB15" i="7"/>
  <c r="X15" i="7"/>
  <c r="T15" i="7"/>
  <c r="P15" i="7"/>
  <c r="H15" i="7"/>
  <c r="AB12" i="7"/>
  <c r="X12" i="7"/>
  <c r="T12" i="7"/>
  <c r="P12" i="7"/>
  <c r="H12" i="7"/>
  <c r="AF11" i="7"/>
  <c r="AB11" i="7"/>
  <c r="X11" i="7"/>
  <c r="T11" i="7"/>
  <c r="P11" i="7"/>
  <c r="H11" i="7"/>
  <c r="AF17" i="5"/>
  <c r="AB17" i="5"/>
  <c r="X17" i="5"/>
  <c r="T17" i="5"/>
  <c r="P17" i="5"/>
  <c r="L17" i="5"/>
  <c r="AF16" i="5"/>
  <c r="AB16" i="5"/>
  <c r="X16" i="5"/>
  <c r="T16" i="5"/>
  <c r="P16" i="5"/>
  <c r="L16" i="5"/>
  <c r="AF13" i="5"/>
  <c r="AB13" i="5"/>
  <c r="X13" i="5"/>
  <c r="T13" i="5"/>
  <c r="P13" i="5"/>
  <c r="L13" i="5"/>
  <c r="AF11" i="5"/>
  <c r="AB11" i="5"/>
  <c r="X11" i="5"/>
  <c r="T11" i="5"/>
  <c r="P11" i="5"/>
  <c r="L11" i="5"/>
  <c r="AK11" i="5" s="1"/>
  <c r="AF10" i="5"/>
  <c r="AB10" i="5"/>
  <c r="X10" i="5"/>
  <c r="T10" i="5"/>
  <c r="P10" i="5"/>
  <c r="L10" i="5"/>
  <c r="X4" i="5"/>
  <c r="AK13" i="5" l="1"/>
  <c r="AK10" i="5"/>
  <c r="AK17" i="5"/>
  <c r="AK16" i="5"/>
  <c r="AM4" i="5"/>
  <c r="AO4" i="5" s="1"/>
  <c r="AM5" i="5"/>
  <c r="AO5" i="5" s="1"/>
  <c r="AM6" i="5"/>
  <c r="AO6" i="5" s="1"/>
  <c r="AM7" i="5"/>
  <c r="AO7" i="5"/>
  <c r="AM10" i="5"/>
  <c r="AO10" i="5" s="1"/>
  <c r="AM11" i="5"/>
  <c r="AO11" i="5" s="1"/>
  <c r="AM12" i="5"/>
  <c r="AO12" i="5" s="1"/>
  <c r="AM13" i="5"/>
  <c r="AO13" i="5" s="1"/>
  <c r="AM16" i="5"/>
  <c r="AO16" i="5" s="1"/>
  <c r="AM17" i="5"/>
  <c r="AO17" i="5" s="1"/>
  <c r="AM18" i="5"/>
  <c r="AN18" i="5" s="1"/>
  <c r="AO14" i="5" l="1"/>
  <c r="AO8" i="5"/>
  <c r="AO18" i="5"/>
  <c r="AO19" i="5" s="1"/>
  <c r="AB20" i="7" l="1"/>
  <c r="AB13" i="7"/>
  <c r="AB14" i="7"/>
  <c r="AB5" i="7"/>
  <c r="AB6" i="7"/>
  <c r="AB7" i="7"/>
  <c r="AB8" i="7"/>
  <c r="AB4" i="7"/>
  <c r="AF19" i="7"/>
  <c r="AF20" i="7"/>
  <c r="AF18" i="7"/>
  <c r="AF12" i="7"/>
  <c r="AF13" i="7"/>
  <c r="AF14" i="7"/>
  <c r="AF15" i="7"/>
  <c r="AF5" i="7"/>
  <c r="AF6" i="7"/>
  <c r="AF7" i="7"/>
  <c r="AF8" i="7"/>
  <c r="AF4" i="7"/>
  <c r="X20" i="7"/>
  <c r="X13" i="7"/>
  <c r="X14" i="7"/>
  <c r="X5" i="7"/>
  <c r="X6" i="7"/>
  <c r="X7" i="7"/>
  <c r="X8" i="7"/>
  <c r="X4" i="7"/>
  <c r="T20" i="7"/>
  <c r="T13" i="7"/>
  <c r="T14" i="7"/>
  <c r="T5" i="7"/>
  <c r="T6" i="7"/>
  <c r="T7" i="7"/>
  <c r="T8" i="7"/>
  <c r="T4" i="7"/>
  <c r="P20" i="7"/>
  <c r="P13" i="7"/>
  <c r="P14" i="7"/>
  <c r="P5" i="7"/>
  <c r="P6" i="7"/>
  <c r="P7" i="7"/>
  <c r="P8" i="7"/>
  <c r="P4" i="7"/>
  <c r="H20" i="7"/>
  <c r="AG20" i="7" l="1"/>
  <c r="AG19" i="7"/>
  <c r="AG18" i="7"/>
  <c r="AG12" i="7"/>
  <c r="H13" i="7"/>
  <c r="AG13" i="7" s="1"/>
  <c r="H14" i="7"/>
  <c r="AG14" i="7" s="1"/>
  <c r="AG15" i="7"/>
  <c r="AG11" i="7"/>
  <c r="H5" i="7"/>
  <c r="AG5" i="7" s="1"/>
  <c r="H6" i="7"/>
  <c r="AG6" i="7" s="1"/>
  <c r="H7" i="7"/>
  <c r="AG7" i="7" s="1"/>
  <c r="H8" i="7"/>
  <c r="AG8" i="7" s="1"/>
  <c r="H4" i="7"/>
  <c r="AG4" i="7" s="1"/>
  <c r="AJ17" i="5" l="1"/>
  <c r="H17" i="5"/>
  <c r="AJ16" i="5"/>
  <c r="H16" i="5"/>
  <c r="AJ13" i="5"/>
  <c r="H13" i="5"/>
  <c r="H12" i="5"/>
  <c r="L12" i="5"/>
  <c r="P12" i="5"/>
  <c r="T12" i="5"/>
  <c r="X12" i="5"/>
  <c r="AB12" i="5"/>
  <c r="AF12" i="5"/>
  <c r="AJ12" i="5"/>
  <c r="AJ11" i="5"/>
  <c r="H11" i="5"/>
  <c r="AJ10" i="5"/>
  <c r="H10" i="5"/>
  <c r="AJ5" i="5"/>
  <c r="AJ6" i="5"/>
  <c r="AJ7" i="5"/>
  <c r="AJ8" i="5"/>
  <c r="AJ9" i="5"/>
  <c r="AJ14" i="5"/>
  <c r="AJ15" i="5"/>
  <c r="AJ18" i="5"/>
  <c r="AJ19" i="5"/>
  <c r="AB6" i="5"/>
  <c r="AB7" i="5"/>
  <c r="AB8" i="5"/>
  <c r="AB9" i="5"/>
  <c r="AB14" i="5"/>
  <c r="AB15" i="5"/>
  <c r="AB18" i="5"/>
  <c r="AB19" i="5"/>
  <c r="AF5" i="5"/>
  <c r="AF6" i="5"/>
  <c r="AF7" i="5"/>
  <c r="AF8" i="5"/>
  <c r="AF9" i="5"/>
  <c r="AF14" i="5"/>
  <c r="AF15" i="5"/>
  <c r="AF18" i="5"/>
  <c r="AF19" i="5"/>
  <c r="AB5" i="5"/>
  <c r="L5" i="5"/>
  <c r="L6" i="5"/>
  <c r="L7" i="5"/>
  <c r="L8" i="5"/>
  <c r="L9" i="5"/>
  <c r="L14" i="5"/>
  <c r="L15" i="5"/>
  <c r="L18" i="5"/>
  <c r="L19" i="5"/>
  <c r="L4" i="5"/>
  <c r="H5" i="5"/>
  <c r="H6" i="5"/>
  <c r="H7" i="5"/>
  <c r="H8" i="5"/>
  <c r="H9" i="5"/>
  <c r="H14" i="5"/>
  <c r="H15" i="5"/>
  <c r="H18" i="5"/>
  <c r="H19" i="5"/>
  <c r="H4" i="5"/>
  <c r="X5" i="5"/>
  <c r="X6" i="5"/>
  <c r="X7" i="5"/>
  <c r="X8" i="5"/>
  <c r="X9" i="5"/>
  <c r="X14" i="5"/>
  <c r="X15" i="5"/>
  <c r="X18" i="5"/>
  <c r="X19" i="5"/>
  <c r="T5" i="5"/>
  <c r="T6" i="5"/>
  <c r="T7" i="5"/>
  <c r="T8" i="5"/>
  <c r="T9" i="5"/>
  <c r="T14" i="5"/>
  <c r="T15" i="5"/>
  <c r="T18" i="5"/>
  <c r="T19" i="5"/>
  <c r="P5" i="5"/>
  <c r="P6" i="5"/>
  <c r="P7" i="5"/>
  <c r="P8" i="5"/>
  <c r="P9" i="5"/>
  <c r="P14" i="5"/>
  <c r="P15" i="5"/>
  <c r="P18" i="5"/>
  <c r="P19" i="5"/>
  <c r="AJ4" i="5"/>
  <c r="AF4" i="5"/>
  <c r="AB4" i="5"/>
  <c r="T4" i="5"/>
  <c r="P4" i="5"/>
  <c r="AK18" i="5" l="1"/>
  <c r="AK12" i="5"/>
  <c r="AK7" i="5"/>
  <c r="AK6" i="5"/>
  <c r="AK5" i="5"/>
  <c r="AK4" i="5"/>
  <c r="AI20" i="7"/>
  <c r="AI11" i="7"/>
  <c r="AI5" i="7"/>
  <c r="AI19" i="7"/>
  <c r="AK19" i="7" s="1"/>
  <c r="AI14" i="7"/>
  <c r="AK14" i="7" s="1"/>
  <c r="AI8" i="7"/>
  <c r="AK8" i="7" s="1"/>
  <c r="AI15" i="7"/>
  <c r="AK15" i="7" s="1"/>
  <c r="AI7" i="7"/>
  <c r="AK7" i="7" s="1"/>
  <c r="AI12" i="7"/>
  <c r="AK12" i="7" s="1"/>
  <c r="AI6" i="7"/>
  <c r="AI4" i="7"/>
  <c r="AI18" i="7"/>
  <c r="AI13" i="7"/>
  <c r="AK13" i="7" s="1"/>
  <c r="AK6" i="7" l="1"/>
  <c r="AK5" i="7"/>
  <c r="AK18" i="7"/>
  <c r="AK4" i="7"/>
  <c r="AK20" i="7"/>
  <c r="AK11" i="7"/>
  <c r="AK16" i="7" l="1"/>
  <c r="AK21" i="7"/>
  <c r="AK9" i="7"/>
</calcChain>
</file>

<file path=xl/sharedStrings.xml><?xml version="1.0" encoding="utf-8"?>
<sst xmlns="http://schemas.openxmlformats.org/spreadsheetml/2006/main" count="244" uniqueCount="71">
  <si>
    <t>№ п/п</t>
  </si>
  <si>
    <t>Сроки выполнения работ</t>
  </si>
  <si>
    <t>Стоимость работ (тыс.руб.)</t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</si>
  <si>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</si>
  <si>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</si>
  <si>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</si>
  <si>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Комплексность проводимых мероприятий по реновации объекта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</si>
  <si>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</si>
  <si>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</si>
  <si>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</si>
  <si>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</si>
  <si>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</si>
  <si>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</si>
  <si>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t>2024 год</t>
  </si>
  <si>
    <t>2023-2024</t>
  </si>
  <si>
    <t>нет</t>
  </si>
  <si>
    <t>да</t>
  </si>
  <si>
    <t>Количество воспитанников (чел)</t>
  </si>
  <si>
    <t>ВСЕГО</t>
  </si>
  <si>
    <t>Наименование и местонахождение детского сада</t>
  </si>
  <si>
    <t>Балл</t>
  </si>
  <si>
    <t>2022-2023</t>
  </si>
  <si>
    <t>2023 год</t>
  </si>
  <si>
    <t xml:space="preserve">Дошкольное отделение "Сланцевская СОШ №6" </t>
  </si>
  <si>
    <t>Наименование и местонахождение организации общего образования</t>
  </si>
  <si>
    <t>Стоимость работ (тыс. руб.)</t>
  </si>
  <si>
    <t>ВСЕГО баллов</t>
  </si>
  <si>
    <t>2021-2023</t>
  </si>
  <si>
    <t>Реновация организаций общего образования в 2023-2025 гг</t>
  </si>
  <si>
    <t xml:space="preserve">2023 год </t>
  </si>
  <si>
    <t>2025 год</t>
  </si>
  <si>
    <t>Реновация организаций дошкольного образования в 2023 - 2025 годах</t>
  </si>
  <si>
    <t>Сертоловская СОШ №1</t>
  </si>
  <si>
    <t>Гимназия (корпус 4) г.Выборга</t>
  </si>
  <si>
    <t>Гостилицкая школа</t>
  </si>
  <si>
    <t>Русско-Высоцкая школа</t>
  </si>
  <si>
    <t>Мичуринская СОШ</t>
  </si>
  <si>
    <t>Гатчинская СОШ №4 г. Гатчина</t>
  </si>
  <si>
    <t>2024-2025</t>
  </si>
  <si>
    <t>2025-</t>
  </si>
  <si>
    <t>2023-2025</t>
  </si>
  <si>
    <t>ИТОГО (План 300 000,0 тыс.руб.)</t>
  </si>
  <si>
    <t>Детский сад №24, Волосовский район, п. Кикерино, д.6</t>
  </si>
  <si>
    <t>Детский сад №6, г.Кириши, пр. Ленина, 19</t>
  </si>
  <si>
    <t>МДОУ "Детский сад №9", д.Келози</t>
  </si>
  <si>
    <t>Ефимовский дет. сад комб. вида, г.Пикалево</t>
  </si>
  <si>
    <t>Детский сад Чайка, г. Тихвин, ул. МОПРа, дом 17</t>
  </si>
  <si>
    <t>ИТОГО (План 200 000,0 тыс.руб.)</t>
  </si>
  <si>
    <t>Детский сад комб. вида №9, г. Приозерск</t>
  </si>
  <si>
    <t>Детский сад №17 комбинированного вида, г. Луга</t>
  </si>
  <si>
    <t>Проектная мощность образовательной организации общего образования (обособленного филиала, отделения такой организации и т.п.), в отношении которой планируются работы по реновации</t>
  </si>
  <si>
    <t>Наличие второй смены в образовательной организации общего образования, в отношении которой планируются работы по реновации</t>
  </si>
  <si>
    <t>Наличие социального запроса представителей муниципального образования (родителей, жителей района и других представителей общества) на проведение мероприятий по реновации объекта</t>
  </si>
  <si>
    <t>более 40</t>
  </si>
  <si>
    <t>5 и более</t>
  </si>
  <si>
    <t>от 5 до 10</t>
  </si>
  <si>
    <t>до 5</t>
  </si>
  <si>
    <t>Количество воспитанников дошкольной образовательной организации (обособленного филиала, дошкольного отделения организации общего образования и т.п.)</t>
  </si>
  <si>
    <t>40 лет и более</t>
  </si>
  <si>
    <t>до 5 км</t>
  </si>
  <si>
    <t>25 и более</t>
  </si>
  <si>
    <t>"Количество обучающихся образовательной организации общего образования, в отношении которой планируются работы по реновации"</t>
  </si>
  <si>
    <t>от 15 до 25</t>
  </si>
  <si>
    <t>более 25</t>
  </si>
  <si>
    <t>более40</t>
  </si>
  <si>
    <t>30-40</t>
  </si>
  <si>
    <t>до  5</t>
  </si>
  <si>
    <t>4 и более</t>
  </si>
  <si>
    <t>20-30</t>
  </si>
  <si>
    <t>от 10-15</t>
  </si>
  <si>
    <t>от10-20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</si>
</sst>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\ _₽"/>
    <numFmt numFmtId="166" formatCode="#,##0.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top"/>
    </xf>
    <xf numFmtId="4" fontId="9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1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vertical="top"/>
    </xf>
    <xf numFmtId="166" fontId="9" fillId="0" borderId="2" xfId="0" applyNumberFormat="1" applyFont="1" applyFill="1" applyBorder="1" applyAlignment="1">
      <alignment vertical="top"/>
    </xf>
    <xf numFmtId="0" fontId="14" fillId="2" borderId="0" xfId="0" applyFont="1" applyFill="1" applyAlignment="1">
      <alignment wrapText="1"/>
    </xf>
    <xf numFmtId="164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2" xfId="0" applyFont="1" applyFill="1" applyBorder="1" applyAlignment="1">
      <alignment vertical="top"/>
    </xf>
    <xf numFmtId="0" fontId="14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42"/>
  <sheetViews>
    <sheetView zoomScale="70" zoomScaleNormal="70" workbookViewId="0">
      <pane xSplit="4" ySplit="1" topLeftCell="E2" activePane="bottomRight" state="frozen"/>
      <selection activeCell="A12" sqref="A12:B12"/>
      <selection pane="topRight" activeCell="A12" sqref="A12:B12"/>
      <selection pane="bottomLeft" activeCell="A12" sqref="A12:B12"/>
      <selection pane="bottomRight" activeCell="C25" sqref="C25"/>
    </sheetView>
  </sheetViews>
  <sheetFormatPr defaultColWidth="8.75" defaultRowHeight="11.25" outlineLevelCol="1" x14ac:dyDescent="0.25"/>
  <cols>
    <col min="1" max="1" width="6.125" style="1" customWidth="1"/>
    <col min="2" max="2" width="40.625" style="1" customWidth="1"/>
    <col min="3" max="3" width="18" style="3" customWidth="1"/>
    <col min="4" max="4" width="13" style="11" customWidth="1"/>
    <col min="5" max="5" width="18.375" style="12" hidden="1" customWidth="1" outlineLevel="1"/>
    <col min="6" max="8" width="7.125" style="12" hidden="1" customWidth="1" outlineLevel="1"/>
    <col min="9" max="9" width="13.875" style="12" hidden="1" customWidth="1" outlineLevel="1"/>
    <col min="10" max="12" width="7.125" style="12" hidden="1" customWidth="1" outlineLevel="1"/>
    <col min="13" max="13" width="15.25" style="13" hidden="1" customWidth="1" outlineLevel="1"/>
    <col min="14" max="16" width="7.125" style="13" hidden="1" customWidth="1" outlineLevel="1"/>
    <col min="17" max="17" width="13.875" style="13" hidden="1" customWidth="1" outlineLevel="1"/>
    <col min="18" max="24" width="7.125" style="13" hidden="1" customWidth="1" outlineLevel="1"/>
    <col min="25" max="25" width="20.125" style="14" hidden="1" customWidth="1" outlineLevel="1"/>
    <col min="26" max="26" width="7.125" style="13" hidden="1" customWidth="1" outlineLevel="1"/>
    <col min="27" max="28" width="7.125" style="14" hidden="1" customWidth="1" outlineLevel="1"/>
    <col min="29" max="29" width="10.5" style="1" hidden="1" customWidth="1" outlineLevel="1"/>
    <col min="30" max="32" width="7.125" style="14" hidden="1" customWidth="1" outlineLevel="1"/>
    <col min="33" max="33" width="17.875" style="14" hidden="1" customWidth="1" outlineLevel="1"/>
    <col min="34" max="36" width="7.125" style="14" hidden="1" customWidth="1" outlineLevel="1"/>
    <col min="37" max="37" width="7.125" style="1" hidden="1" customWidth="1" outlineLevel="1"/>
    <col min="38" max="38" width="12.125" style="31" customWidth="1" collapsed="1"/>
    <col min="39" max="39" width="12.25" style="1" customWidth="1"/>
    <col min="40" max="40" width="11.375" style="31" customWidth="1"/>
    <col min="41" max="41" width="13.375" style="32" customWidth="1"/>
    <col min="42" max="16384" width="8.75" style="1"/>
  </cols>
  <sheetData>
    <row r="1" spans="1:41" ht="15.75" x14ac:dyDescent="0.25">
      <c r="A1" s="72" t="s">
        <v>28</v>
      </c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s="3" customFormat="1" ht="236.1" customHeight="1" x14ac:dyDescent="0.25">
      <c r="A2" s="7" t="s">
        <v>0</v>
      </c>
      <c r="B2" s="7" t="s">
        <v>24</v>
      </c>
      <c r="C2" s="7" t="s">
        <v>1</v>
      </c>
      <c r="D2" s="8" t="s">
        <v>25</v>
      </c>
      <c r="E2" s="42" t="s">
        <v>50</v>
      </c>
      <c r="F2" s="17" t="s">
        <v>20</v>
      </c>
      <c r="G2" s="17" t="s">
        <v>3</v>
      </c>
      <c r="H2" s="17" t="s">
        <v>4</v>
      </c>
      <c r="I2" s="49" t="s">
        <v>61</v>
      </c>
      <c r="J2" s="17" t="s">
        <v>20</v>
      </c>
      <c r="K2" s="17" t="s">
        <v>3</v>
      </c>
      <c r="L2" s="17" t="s">
        <v>4</v>
      </c>
      <c r="M2" s="17" t="s">
        <v>5</v>
      </c>
      <c r="N2" s="17" t="s">
        <v>20</v>
      </c>
      <c r="O2" s="17" t="s">
        <v>3</v>
      </c>
      <c r="P2" s="17" t="s">
        <v>4</v>
      </c>
      <c r="Q2" s="17" t="s">
        <v>6</v>
      </c>
      <c r="R2" s="17" t="s">
        <v>20</v>
      </c>
      <c r="S2" s="17" t="s">
        <v>3</v>
      </c>
      <c r="T2" s="17" t="s">
        <v>4</v>
      </c>
      <c r="U2" s="48" t="s">
        <v>51</v>
      </c>
      <c r="V2" s="17" t="s">
        <v>20</v>
      </c>
      <c r="W2" s="17" t="s">
        <v>3</v>
      </c>
      <c r="X2" s="17" t="s">
        <v>4</v>
      </c>
      <c r="Y2" s="17" t="s">
        <v>7</v>
      </c>
      <c r="Z2" s="17" t="s">
        <v>20</v>
      </c>
      <c r="AA2" s="17" t="s">
        <v>3</v>
      </c>
      <c r="AB2" s="17" t="s">
        <v>4</v>
      </c>
      <c r="AC2" s="17" t="s">
        <v>8</v>
      </c>
      <c r="AD2" s="17" t="s">
        <v>20</v>
      </c>
      <c r="AE2" s="17" t="s">
        <v>3</v>
      </c>
      <c r="AF2" s="17" t="s">
        <v>4</v>
      </c>
      <c r="AG2" s="42" t="s">
        <v>52</v>
      </c>
      <c r="AH2" s="17" t="s">
        <v>20</v>
      </c>
      <c r="AI2" s="17" t="s">
        <v>3</v>
      </c>
      <c r="AJ2" s="17" t="s">
        <v>4</v>
      </c>
      <c r="AK2" s="17" t="s">
        <v>26</v>
      </c>
      <c r="AL2" s="10" t="s">
        <v>9</v>
      </c>
      <c r="AM2" s="10" t="s">
        <v>10</v>
      </c>
      <c r="AN2" s="10" t="s">
        <v>11</v>
      </c>
      <c r="AO2" s="27" t="s">
        <v>12</v>
      </c>
    </row>
    <row r="3" spans="1:41" s="3" customFormat="1" ht="18.75" x14ac:dyDescent="0.25">
      <c r="A3" s="76" t="s">
        <v>29</v>
      </c>
      <c r="B3" s="77"/>
      <c r="C3" s="77"/>
      <c r="D3" s="7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5"/>
      <c r="AA3" s="36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16"/>
      <c r="AM3" s="16"/>
      <c r="AN3" s="16"/>
      <c r="AO3" s="34"/>
    </row>
    <row r="4" spans="1:41" s="3" customFormat="1" ht="18.75" x14ac:dyDescent="0.25">
      <c r="A4" s="17">
        <v>1</v>
      </c>
      <c r="B4" s="18" t="s">
        <v>37</v>
      </c>
      <c r="C4" s="39" t="s">
        <v>27</v>
      </c>
      <c r="D4" s="54">
        <v>205174.13027109197</v>
      </c>
      <c r="E4" s="58"/>
      <c r="F4" s="58"/>
      <c r="G4" s="58"/>
      <c r="H4" s="58">
        <f>F4*G4</f>
        <v>0</v>
      </c>
      <c r="I4" s="58">
        <v>566</v>
      </c>
      <c r="J4" s="58">
        <v>5</v>
      </c>
      <c r="K4" s="58">
        <v>30</v>
      </c>
      <c r="L4" s="58">
        <f>J4*K4</f>
        <v>150</v>
      </c>
      <c r="M4" s="58" t="s">
        <v>53</v>
      </c>
      <c r="N4" s="58">
        <v>5</v>
      </c>
      <c r="O4" s="58">
        <v>25</v>
      </c>
      <c r="P4" s="58">
        <f>N4*O4</f>
        <v>125</v>
      </c>
      <c r="Q4" s="58" t="s">
        <v>54</v>
      </c>
      <c r="R4" s="58">
        <v>5</v>
      </c>
      <c r="S4" s="58">
        <v>15</v>
      </c>
      <c r="T4" s="58">
        <f>R4*S4</f>
        <v>75</v>
      </c>
      <c r="U4" s="58" t="s">
        <v>15</v>
      </c>
      <c r="V4" s="58">
        <v>0</v>
      </c>
      <c r="W4" s="58">
        <v>15</v>
      </c>
      <c r="X4" s="58">
        <f t="shared" ref="X4:X19" si="0">V4*W4</f>
        <v>0</v>
      </c>
      <c r="Y4" s="58" t="s">
        <v>16</v>
      </c>
      <c r="Z4" s="58">
        <v>1</v>
      </c>
      <c r="AA4" s="58">
        <v>5</v>
      </c>
      <c r="AB4" s="58">
        <f>Z4*AA4</f>
        <v>5</v>
      </c>
      <c r="AC4" s="58" t="s">
        <v>63</v>
      </c>
      <c r="AD4" s="58">
        <v>5</v>
      </c>
      <c r="AE4" s="58">
        <v>5</v>
      </c>
      <c r="AF4" s="58">
        <f>AD4*AE4</f>
        <v>25</v>
      </c>
      <c r="AG4" s="58"/>
      <c r="AH4" s="58"/>
      <c r="AI4" s="58"/>
      <c r="AJ4" s="58">
        <f>AH4*AI4</f>
        <v>0</v>
      </c>
      <c r="AK4" s="17">
        <f>L4+P4+T4+X4+AB4+AF4</f>
        <v>380</v>
      </c>
      <c r="AL4" s="54">
        <v>20517.413027109171</v>
      </c>
      <c r="AM4" s="59">
        <f>D4+AL4</f>
        <v>225691.54329820114</v>
      </c>
      <c r="AN4" s="60">
        <v>25678.543298201144</v>
      </c>
      <c r="AO4" s="61">
        <f>AM4-AN4</f>
        <v>200013</v>
      </c>
    </row>
    <row r="5" spans="1:41" s="3" customFormat="1" ht="37.5" x14ac:dyDescent="0.25">
      <c r="A5" s="17">
        <v>2</v>
      </c>
      <c r="B5" s="18" t="s">
        <v>32</v>
      </c>
      <c r="C5" s="39" t="s">
        <v>14</v>
      </c>
      <c r="D5" s="54">
        <v>40404.040540343187</v>
      </c>
      <c r="E5" s="58"/>
      <c r="F5" s="58"/>
      <c r="G5" s="58"/>
      <c r="H5" s="58">
        <f t="shared" ref="H5:H19" si="1">F5*G5</f>
        <v>0</v>
      </c>
      <c r="I5" s="58">
        <v>1631</v>
      </c>
      <c r="J5" s="58">
        <v>5</v>
      </c>
      <c r="K5" s="58">
        <v>30</v>
      </c>
      <c r="L5" s="58">
        <f t="shared" ref="L5:L19" si="2">J5*K5</f>
        <v>150</v>
      </c>
      <c r="M5" s="62" t="s">
        <v>64</v>
      </c>
      <c r="N5" s="58">
        <v>5</v>
      </c>
      <c r="O5" s="58">
        <v>25</v>
      </c>
      <c r="P5" s="58">
        <f t="shared" ref="P5:P19" si="3">N5*O5</f>
        <v>125</v>
      </c>
      <c r="Q5" s="58" t="s">
        <v>54</v>
      </c>
      <c r="R5" s="58">
        <v>5</v>
      </c>
      <c r="S5" s="58">
        <v>15</v>
      </c>
      <c r="T5" s="58">
        <f t="shared" ref="T5:T19" si="4">R5*S5</f>
        <v>75</v>
      </c>
      <c r="U5" s="58" t="s">
        <v>15</v>
      </c>
      <c r="V5" s="58">
        <v>0</v>
      </c>
      <c r="W5" s="58">
        <v>15</v>
      </c>
      <c r="X5" s="58">
        <f t="shared" si="0"/>
        <v>0</v>
      </c>
      <c r="Y5" s="58" t="s">
        <v>15</v>
      </c>
      <c r="Z5" s="58">
        <v>0</v>
      </c>
      <c r="AA5" s="58">
        <v>5</v>
      </c>
      <c r="AB5" s="58">
        <f>Z5*AA5</f>
        <v>0</v>
      </c>
      <c r="AC5" s="58" t="s">
        <v>62</v>
      </c>
      <c r="AD5" s="58">
        <v>4</v>
      </c>
      <c r="AE5" s="58">
        <v>5</v>
      </c>
      <c r="AF5" s="58">
        <f t="shared" ref="AF5:AF19" si="5">AD5*AE5</f>
        <v>20</v>
      </c>
      <c r="AG5" s="58"/>
      <c r="AH5" s="58"/>
      <c r="AI5" s="58"/>
      <c r="AJ5" s="58">
        <f t="shared" ref="AJ5:AJ19" si="6">AH5*AI5</f>
        <v>0</v>
      </c>
      <c r="AK5" s="17">
        <f t="shared" ref="AK5:AK7" si="7">L5+P5+T5+X5+AB5+AF5</f>
        <v>370</v>
      </c>
      <c r="AL5" s="54">
        <v>4040.4040540343194</v>
      </c>
      <c r="AM5" s="54">
        <f>D5+AL5</f>
        <v>44444.444594377506</v>
      </c>
      <c r="AN5" s="54">
        <v>4444.4445943775099</v>
      </c>
      <c r="AO5" s="61">
        <f t="shared" ref="AO5" si="8">AM5-AN5</f>
        <v>40000</v>
      </c>
    </row>
    <row r="6" spans="1:41" s="3" customFormat="1" ht="18.75" x14ac:dyDescent="0.25">
      <c r="A6" s="17">
        <v>3</v>
      </c>
      <c r="B6" s="18" t="s">
        <v>33</v>
      </c>
      <c r="C6" s="39" t="s">
        <v>40</v>
      </c>
      <c r="D6" s="54">
        <v>27681.797752808983</v>
      </c>
      <c r="E6" s="58"/>
      <c r="F6" s="58"/>
      <c r="G6" s="58"/>
      <c r="H6" s="58">
        <f t="shared" si="1"/>
        <v>0</v>
      </c>
      <c r="I6" s="58">
        <v>648</v>
      </c>
      <c r="J6" s="58">
        <v>5</v>
      </c>
      <c r="K6" s="58">
        <v>30</v>
      </c>
      <c r="L6" s="58">
        <f t="shared" si="2"/>
        <v>150</v>
      </c>
      <c r="M6" s="58" t="s">
        <v>53</v>
      </c>
      <c r="N6" s="58">
        <v>5</v>
      </c>
      <c r="O6" s="58">
        <v>25</v>
      </c>
      <c r="P6" s="58">
        <f t="shared" si="3"/>
        <v>125</v>
      </c>
      <c r="Q6" s="58" t="s">
        <v>54</v>
      </c>
      <c r="R6" s="58">
        <v>5</v>
      </c>
      <c r="S6" s="58">
        <v>15</v>
      </c>
      <c r="T6" s="58">
        <f t="shared" si="4"/>
        <v>75</v>
      </c>
      <c r="U6" s="58" t="s">
        <v>15</v>
      </c>
      <c r="V6" s="58">
        <v>0</v>
      </c>
      <c r="W6" s="58">
        <v>15</v>
      </c>
      <c r="X6" s="58">
        <f t="shared" si="0"/>
        <v>0</v>
      </c>
      <c r="Y6" s="58" t="s">
        <v>15</v>
      </c>
      <c r="Z6" s="58">
        <v>0</v>
      </c>
      <c r="AA6" s="58">
        <v>5</v>
      </c>
      <c r="AB6" s="58">
        <f t="shared" ref="AB6:AB19" si="9">Z6*AA6</f>
        <v>0</v>
      </c>
      <c r="AC6" s="58" t="s">
        <v>56</v>
      </c>
      <c r="AD6" s="58">
        <v>1</v>
      </c>
      <c r="AE6" s="58">
        <v>5</v>
      </c>
      <c r="AF6" s="58">
        <f t="shared" si="5"/>
        <v>5</v>
      </c>
      <c r="AG6" s="58"/>
      <c r="AH6" s="58"/>
      <c r="AI6" s="58"/>
      <c r="AJ6" s="58">
        <f t="shared" si="6"/>
        <v>0</v>
      </c>
      <c r="AK6" s="17">
        <f t="shared" si="7"/>
        <v>355</v>
      </c>
      <c r="AL6" s="54">
        <v>2768.2</v>
      </c>
      <c r="AM6" s="59">
        <f>D6+AL6</f>
        <v>30449.997752808984</v>
      </c>
      <c r="AN6" s="60">
        <v>3349.4975280898843</v>
      </c>
      <c r="AO6" s="61">
        <f>AM6-AN6</f>
        <v>27100.500224719101</v>
      </c>
    </row>
    <row r="7" spans="1:41" s="3" customFormat="1" ht="18.75" x14ac:dyDescent="0.25">
      <c r="A7" s="17">
        <v>4</v>
      </c>
      <c r="B7" s="18" t="s">
        <v>36</v>
      </c>
      <c r="C7" s="39" t="s">
        <v>14</v>
      </c>
      <c r="D7" s="54">
        <v>33591.9</v>
      </c>
      <c r="E7" s="58"/>
      <c r="F7" s="58"/>
      <c r="G7" s="58"/>
      <c r="H7" s="58">
        <f t="shared" si="1"/>
        <v>0</v>
      </c>
      <c r="I7" s="58">
        <v>200</v>
      </c>
      <c r="J7" s="58">
        <v>3</v>
      </c>
      <c r="K7" s="58">
        <v>30</v>
      </c>
      <c r="L7" s="58">
        <f t="shared" si="2"/>
        <v>90</v>
      </c>
      <c r="M7" s="58" t="s">
        <v>53</v>
      </c>
      <c r="N7" s="58">
        <v>5</v>
      </c>
      <c r="O7" s="58">
        <v>25</v>
      </c>
      <c r="P7" s="58">
        <f t="shared" si="3"/>
        <v>125</v>
      </c>
      <c r="Q7" s="58" t="s">
        <v>54</v>
      </c>
      <c r="R7" s="58">
        <v>5</v>
      </c>
      <c r="S7" s="58">
        <v>15</v>
      </c>
      <c r="T7" s="58">
        <f t="shared" si="4"/>
        <v>75</v>
      </c>
      <c r="U7" s="58" t="s">
        <v>16</v>
      </c>
      <c r="V7" s="58">
        <v>1</v>
      </c>
      <c r="W7" s="58">
        <v>15</v>
      </c>
      <c r="X7" s="58">
        <f t="shared" si="0"/>
        <v>15</v>
      </c>
      <c r="Y7" s="58" t="s">
        <v>16</v>
      </c>
      <c r="Z7" s="58">
        <v>1</v>
      </c>
      <c r="AA7" s="58">
        <v>5</v>
      </c>
      <c r="AB7" s="58">
        <f t="shared" si="9"/>
        <v>5</v>
      </c>
      <c r="AC7" s="58" t="s">
        <v>63</v>
      </c>
      <c r="AD7" s="58">
        <v>5</v>
      </c>
      <c r="AE7" s="58">
        <v>5</v>
      </c>
      <c r="AF7" s="58">
        <f t="shared" si="5"/>
        <v>25</v>
      </c>
      <c r="AG7" s="58"/>
      <c r="AH7" s="58"/>
      <c r="AI7" s="58"/>
      <c r="AJ7" s="58">
        <f t="shared" si="6"/>
        <v>0</v>
      </c>
      <c r="AK7" s="17">
        <f t="shared" si="7"/>
        <v>335</v>
      </c>
      <c r="AL7" s="54">
        <v>3359.2</v>
      </c>
      <c r="AM7" s="59">
        <f>D7+AL7</f>
        <v>36951.1</v>
      </c>
      <c r="AN7" s="60">
        <v>4064.6260674157256</v>
      </c>
      <c r="AO7" s="61">
        <f>AM7-AN7</f>
        <v>32886.473932584275</v>
      </c>
    </row>
    <row r="8" spans="1:41" s="3" customFormat="1" ht="18.75" x14ac:dyDescent="0.25">
      <c r="A8" s="70" t="s">
        <v>41</v>
      </c>
      <c r="B8" s="71"/>
      <c r="C8" s="53"/>
      <c r="D8" s="8"/>
      <c r="E8" s="6"/>
      <c r="F8" s="6"/>
      <c r="G8" s="4"/>
      <c r="H8" s="58">
        <f t="shared" si="1"/>
        <v>0</v>
      </c>
      <c r="I8" s="6"/>
      <c r="J8" s="6"/>
      <c r="K8" s="4"/>
      <c r="L8" s="58">
        <f t="shared" si="2"/>
        <v>0</v>
      </c>
      <c r="M8" s="9"/>
      <c r="N8" s="9"/>
      <c r="O8" s="5"/>
      <c r="P8" s="58">
        <f t="shared" si="3"/>
        <v>0</v>
      </c>
      <c r="Q8" s="5"/>
      <c r="R8" s="5"/>
      <c r="S8" s="5"/>
      <c r="T8" s="58">
        <f t="shared" si="4"/>
        <v>0</v>
      </c>
      <c r="U8" s="5"/>
      <c r="V8" s="5"/>
      <c r="W8" s="5"/>
      <c r="X8" s="58">
        <f t="shared" si="0"/>
        <v>0</v>
      </c>
      <c r="Y8" s="5"/>
      <c r="Z8" s="5"/>
      <c r="AA8" s="5"/>
      <c r="AB8" s="58">
        <f t="shared" si="9"/>
        <v>0</v>
      </c>
      <c r="AC8" s="5"/>
      <c r="AD8" s="5"/>
      <c r="AE8" s="5"/>
      <c r="AF8" s="58">
        <f t="shared" si="5"/>
        <v>0</v>
      </c>
      <c r="AG8" s="5"/>
      <c r="AH8" s="5"/>
      <c r="AI8" s="5"/>
      <c r="AJ8" s="58">
        <f t="shared" si="6"/>
        <v>0</v>
      </c>
      <c r="AK8" s="6"/>
      <c r="AL8" s="63"/>
      <c r="AM8" s="64"/>
      <c r="AN8" s="63"/>
      <c r="AO8" s="65">
        <f>SUM(AO4:AO7)</f>
        <v>299999.9741573034</v>
      </c>
    </row>
    <row r="9" spans="1:41" ht="18.75" x14ac:dyDescent="0.25">
      <c r="A9" s="78" t="s">
        <v>13</v>
      </c>
      <c r="B9" s="79"/>
      <c r="C9" s="79"/>
      <c r="D9" s="79"/>
      <c r="E9" s="6"/>
      <c r="F9" s="6"/>
      <c r="G9" s="4"/>
      <c r="H9" s="58">
        <f t="shared" si="1"/>
        <v>0</v>
      </c>
      <c r="I9" s="6"/>
      <c r="J9" s="6"/>
      <c r="K9" s="4"/>
      <c r="L9" s="58">
        <f t="shared" si="2"/>
        <v>0</v>
      </c>
      <c r="M9" s="9"/>
      <c r="N9" s="9"/>
      <c r="O9" s="5"/>
      <c r="P9" s="58">
        <f t="shared" si="3"/>
        <v>0</v>
      </c>
      <c r="Q9" s="5"/>
      <c r="R9" s="5"/>
      <c r="S9" s="5"/>
      <c r="T9" s="58">
        <f t="shared" si="4"/>
        <v>0</v>
      </c>
      <c r="U9" s="5"/>
      <c r="V9" s="5"/>
      <c r="W9" s="5"/>
      <c r="X9" s="58">
        <f t="shared" si="0"/>
        <v>0</v>
      </c>
      <c r="Y9" s="9"/>
      <c r="Z9" s="9"/>
      <c r="AA9" s="5"/>
      <c r="AB9" s="58">
        <f t="shared" si="9"/>
        <v>0</v>
      </c>
      <c r="AC9" s="9"/>
      <c r="AD9" s="9"/>
      <c r="AE9" s="5"/>
      <c r="AF9" s="58">
        <f t="shared" si="5"/>
        <v>0</v>
      </c>
      <c r="AG9" s="5"/>
      <c r="AH9" s="5"/>
      <c r="AI9" s="5"/>
      <c r="AJ9" s="58">
        <f t="shared" si="6"/>
        <v>0</v>
      </c>
      <c r="AK9" s="6"/>
      <c r="AL9" s="63"/>
      <c r="AM9" s="64"/>
      <c r="AN9" s="63"/>
      <c r="AO9" s="66"/>
    </row>
    <row r="10" spans="1:41" ht="37.5" x14ac:dyDescent="0.25">
      <c r="A10" s="17">
        <v>1</v>
      </c>
      <c r="B10" s="18" t="s">
        <v>32</v>
      </c>
      <c r="C10" s="39" t="s">
        <v>14</v>
      </c>
      <c r="D10" s="54">
        <v>85353.535641474984</v>
      </c>
      <c r="E10" s="58"/>
      <c r="F10" s="58"/>
      <c r="G10" s="58"/>
      <c r="H10" s="58">
        <f t="shared" ref="H10:H11" si="10">F10*G10</f>
        <v>0</v>
      </c>
      <c r="I10" s="58">
        <v>1631</v>
      </c>
      <c r="J10" s="58">
        <v>5</v>
      </c>
      <c r="K10" s="58">
        <v>30</v>
      </c>
      <c r="L10" s="58">
        <f t="shared" ref="L10:L11" si="11">J10*K10</f>
        <v>150</v>
      </c>
      <c r="M10" s="62" t="s">
        <v>64</v>
      </c>
      <c r="N10" s="58">
        <v>5</v>
      </c>
      <c r="O10" s="58">
        <v>25</v>
      </c>
      <c r="P10" s="58">
        <f t="shared" ref="P10:P11" si="12">N10*O10</f>
        <v>125</v>
      </c>
      <c r="Q10" s="58" t="s">
        <v>54</v>
      </c>
      <c r="R10" s="58">
        <v>5</v>
      </c>
      <c r="S10" s="58">
        <v>15</v>
      </c>
      <c r="T10" s="58">
        <f t="shared" ref="T10:T11" si="13">R10*S10</f>
        <v>75</v>
      </c>
      <c r="U10" s="58" t="s">
        <v>15</v>
      </c>
      <c r="V10" s="58">
        <v>0</v>
      </c>
      <c r="W10" s="58">
        <v>15</v>
      </c>
      <c r="X10" s="58">
        <f t="shared" ref="X10:X11" si="14">V10*W10</f>
        <v>0</v>
      </c>
      <c r="Y10" s="58" t="s">
        <v>15</v>
      </c>
      <c r="Z10" s="58">
        <v>0</v>
      </c>
      <c r="AA10" s="58">
        <v>5</v>
      </c>
      <c r="AB10" s="58">
        <f>Z10*AA10</f>
        <v>0</v>
      </c>
      <c r="AC10" s="58" t="s">
        <v>62</v>
      </c>
      <c r="AD10" s="58">
        <v>4</v>
      </c>
      <c r="AE10" s="58">
        <v>5</v>
      </c>
      <c r="AF10" s="58">
        <f t="shared" ref="AF10:AF11" si="15">AD10*AE10</f>
        <v>20</v>
      </c>
      <c r="AG10" s="58"/>
      <c r="AH10" s="58"/>
      <c r="AI10" s="58"/>
      <c r="AJ10" s="58">
        <f t="shared" ref="AJ10:AJ11" si="16">AH10*AI10</f>
        <v>0</v>
      </c>
      <c r="AK10" s="17">
        <f t="shared" ref="AK10:AK13" si="17">L10+P10+T10+X10+AB10+AF10</f>
        <v>370</v>
      </c>
      <c r="AL10" s="54">
        <v>8535.3535641475028</v>
      </c>
      <c r="AM10" s="59">
        <f>D10+AL10</f>
        <v>93888.889205622487</v>
      </c>
      <c r="AN10" s="59">
        <v>9388.8892056224904</v>
      </c>
      <c r="AO10" s="67">
        <f>AM10-AN10</f>
        <v>84500</v>
      </c>
    </row>
    <row r="11" spans="1:41" ht="18.75" x14ac:dyDescent="0.25">
      <c r="A11" s="17">
        <v>2</v>
      </c>
      <c r="B11" s="18" t="s">
        <v>33</v>
      </c>
      <c r="C11" s="39" t="s">
        <v>40</v>
      </c>
      <c r="D11" s="54">
        <v>81716.036772216525</v>
      </c>
      <c r="E11" s="58"/>
      <c r="F11" s="58"/>
      <c r="G11" s="58"/>
      <c r="H11" s="58">
        <f t="shared" si="10"/>
        <v>0</v>
      </c>
      <c r="I11" s="58">
        <v>648</v>
      </c>
      <c r="J11" s="58">
        <v>5</v>
      </c>
      <c r="K11" s="58">
        <v>30</v>
      </c>
      <c r="L11" s="58">
        <f t="shared" si="11"/>
        <v>150</v>
      </c>
      <c r="M11" s="58" t="s">
        <v>53</v>
      </c>
      <c r="N11" s="58">
        <v>5</v>
      </c>
      <c r="O11" s="58">
        <v>25</v>
      </c>
      <c r="P11" s="58">
        <f t="shared" si="12"/>
        <v>125</v>
      </c>
      <c r="Q11" s="58" t="s">
        <v>54</v>
      </c>
      <c r="R11" s="58">
        <v>5</v>
      </c>
      <c r="S11" s="58">
        <v>15</v>
      </c>
      <c r="T11" s="58">
        <f t="shared" si="13"/>
        <v>75</v>
      </c>
      <c r="U11" s="58" t="s">
        <v>15</v>
      </c>
      <c r="V11" s="58">
        <v>0</v>
      </c>
      <c r="W11" s="58">
        <v>15</v>
      </c>
      <c r="X11" s="58">
        <f t="shared" si="14"/>
        <v>0</v>
      </c>
      <c r="Y11" s="58" t="s">
        <v>15</v>
      </c>
      <c r="Z11" s="58">
        <v>0</v>
      </c>
      <c r="AA11" s="58">
        <v>5</v>
      </c>
      <c r="AB11" s="58">
        <f t="shared" ref="AB11" si="18">Z11*AA11</f>
        <v>0</v>
      </c>
      <c r="AC11" s="58" t="s">
        <v>56</v>
      </c>
      <c r="AD11" s="58">
        <v>1</v>
      </c>
      <c r="AE11" s="58">
        <v>5</v>
      </c>
      <c r="AF11" s="58">
        <f t="shared" si="15"/>
        <v>5</v>
      </c>
      <c r="AG11" s="58"/>
      <c r="AH11" s="58"/>
      <c r="AI11" s="58"/>
      <c r="AJ11" s="58">
        <f t="shared" si="16"/>
        <v>0</v>
      </c>
      <c r="AK11" s="17">
        <f t="shared" si="17"/>
        <v>355</v>
      </c>
      <c r="AL11" s="54">
        <v>8171.6</v>
      </c>
      <c r="AM11" s="59">
        <f>D11+AL11</f>
        <v>89887.636772216531</v>
      </c>
      <c r="AN11" s="59">
        <v>9887.6404494381732</v>
      </c>
      <c r="AO11" s="67">
        <f>AM11-AN11</f>
        <v>79999.996322778359</v>
      </c>
    </row>
    <row r="12" spans="1:41" s="3" customFormat="1" ht="18.75" x14ac:dyDescent="0.25">
      <c r="A12" s="17">
        <v>3</v>
      </c>
      <c r="B12" s="18" t="s">
        <v>34</v>
      </c>
      <c r="C12" s="39" t="s">
        <v>38</v>
      </c>
      <c r="D12" s="54">
        <v>71998.5</v>
      </c>
      <c r="E12" s="58"/>
      <c r="F12" s="58"/>
      <c r="G12" s="58"/>
      <c r="H12" s="58">
        <f t="shared" si="1"/>
        <v>0</v>
      </c>
      <c r="I12" s="58">
        <v>558</v>
      </c>
      <c r="J12" s="58">
        <v>5</v>
      </c>
      <c r="K12" s="58">
        <v>30</v>
      </c>
      <c r="L12" s="58">
        <f t="shared" si="2"/>
        <v>150</v>
      </c>
      <c r="M12" s="58" t="s">
        <v>65</v>
      </c>
      <c r="N12" s="58">
        <v>4</v>
      </c>
      <c r="O12" s="58">
        <v>25</v>
      </c>
      <c r="P12" s="58">
        <f t="shared" si="3"/>
        <v>100</v>
      </c>
      <c r="Q12" s="58" t="s">
        <v>67</v>
      </c>
      <c r="R12" s="58">
        <v>5</v>
      </c>
      <c r="S12" s="58">
        <v>15</v>
      </c>
      <c r="T12" s="58">
        <f t="shared" si="4"/>
        <v>75</v>
      </c>
      <c r="U12" s="58" t="s">
        <v>16</v>
      </c>
      <c r="V12" s="58">
        <v>1</v>
      </c>
      <c r="W12" s="58">
        <v>15</v>
      </c>
      <c r="X12" s="58">
        <f t="shared" si="0"/>
        <v>15</v>
      </c>
      <c r="Y12" s="58" t="s">
        <v>16</v>
      </c>
      <c r="Z12" s="58">
        <v>1</v>
      </c>
      <c r="AA12" s="58">
        <v>5</v>
      </c>
      <c r="AB12" s="58">
        <f t="shared" si="9"/>
        <v>5</v>
      </c>
      <c r="AC12" s="58" t="s">
        <v>66</v>
      </c>
      <c r="AD12" s="58">
        <v>1</v>
      </c>
      <c r="AE12" s="58">
        <v>5</v>
      </c>
      <c r="AF12" s="58">
        <f t="shared" si="5"/>
        <v>5</v>
      </c>
      <c r="AG12" s="58"/>
      <c r="AH12" s="58"/>
      <c r="AI12" s="58"/>
      <c r="AJ12" s="58">
        <f t="shared" si="6"/>
        <v>0</v>
      </c>
      <c r="AK12" s="17">
        <f t="shared" si="17"/>
        <v>350</v>
      </c>
      <c r="AL12" s="54">
        <v>7199.8</v>
      </c>
      <c r="AM12" s="59">
        <f>D12+AL12</f>
        <v>79198.3</v>
      </c>
      <c r="AN12" s="59">
        <v>8711.8130000000001</v>
      </c>
      <c r="AO12" s="61">
        <f>AM12-AN12</f>
        <v>70486.487000000008</v>
      </c>
    </row>
    <row r="13" spans="1:41" s="3" customFormat="1" ht="18.75" x14ac:dyDescent="0.25">
      <c r="A13" s="17">
        <v>4</v>
      </c>
      <c r="B13" s="18" t="s">
        <v>36</v>
      </c>
      <c r="C13" s="39" t="s">
        <v>14</v>
      </c>
      <c r="D13" s="54">
        <v>66408.099999999991</v>
      </c>
      <c r="E13" s="58"/>
      <c r="F13" s="58"/>
      <c r="G13" s="58"/>
      <c r="H13" s="58">
        <f t="shared" ref="H13" si="19">F13*G13</f>
        <v>0</v>
      </c>
      <c r="I13" s="58">
        <v>200</v>
      </c>
      <c r="J13" s="58">
        <v>3</v>
      </c>
      <c r="K13" s="58">
        <v>30</v>
      </c>
      <c r="L13" s="58">
        <f t="shared" ref="L13" si="20">J13*K13</f>
        <v>90</v>
      </c>
      <c r="M13" s="58" t="s">
        <v>53</v>
      </c>
      <c r="N13" s="58">
        <v>5</v>
      </c>
      <c r="O13" s="58">
        <v>25</v>
      </c>
      <c r="P13" s="58">
        <f t="shared" ref="P13" si="21">N13*O13</f>
        <v>125</v>
      </c>
      <c r="Q13" s="58" t="s">
        <v>54</v>
      </c>
      <c r="R13" s="58">
        <v>5</v>
      </c>
      <c r="S13" s="58">
        <v>15</v>
      </c>
      <c r="T13" s="58">
        <f t="shared" ref="T13" si="22">R13*S13</f>
        <v>75</v>
      </c>
      <c r="U13" s="58" t="s">
        <v>15</v>
      </c>
      <c r="V13" s="58">
        <v>1</v>
      </c>
      <c r="W13" s="58">
        <v>15</v>
      </c>
      <c r="X13" s="58">
        <f t="shared" ref="X13" si="23">V13*W13</f>
        <v>15</v>
      </c>
      <c r="Y13" s="58" t="s">
        <v>16</v>
      </c>
      <c r="Z13" s="58">
        <v>1</v>
      </c>
      <c r="AA13" s="58">
        <v>5</v>
      </c>
      <c r="AB13" s="58">
        <f t="shared" ref="AB13" si="24">Z13*AA13</f>
        <v>5</v>
      </c>
      <c r="AC13" s="58" t="s">
        <v>63</v>
      </c>
      <c r="AD13" s="58">
        <v>5</v>
      </c>
      <c r="AE13" s="58">
        <v>5</v>
      </c>
      <c r="AF13" s="58">
        <f t="shared" ref="AF13" si="25">AD13*AE13</f>
        <v>25</v>
      </c>
      <c r="AG13" s="58"/>
      <c r="AH13" s="58"/>
      <c r="AI13" s="58"/>
      <c r="AJ13" s="58">
        <f t="shared" ref="AJ13" si="26">AH13*AI13</f>
        <v>0</v>
      </c>
      <c r="AK13" s="17">
        <f t="shared" si="17"/>
        <v>335</v>
      </c>
      <c r="AL13" s="54">
        <v>6640.8</v>
      </c>
      <c r="AM13" s="59">
        <f>D13+AL13</f>
        <v>73048.899999999994</v>
      </c>
      <c r="AN13" s="59">
        <v>8035.3739325842735</v>
      </c>
      <c r="AO13" s="61">
        <f>AM13-AN13</f>
        <v>65013.526067415718</v>
      </c>
    </row>
    <row r="14" spans="1:41" ht="18.75" x14ac:dyDescent="0.25">
      <c r="A14" s="70" t="s">
        <v>41</v>
      </c>
      <c r="B14" s="71"/>
      <c r="C14" s="37"/>
      <c r="D14" s="8"/>
      <c r="E14" s="4"/>
      <c r="F14" s="4"/>
      <c r="G14" s="4"/>
      <c r="H14" s="58">
        <f t="shared" si="1"/>
        <v>0</v>
      </c>
      <c r="I14" s="6"/>
      <c r="J14" s="6"/>
      <c r="K14" s="4"/>
      <c r="L14" s="58">
        <f t="shared" si="2"/>
        <v>0</v>
      </c>
      <c r="M14" s="5"/>
      <c r="N14" s="5"/>
      <c r="O14" s="5"/>
      <c r="P14" s="58">
        <f t="shared" si="3"/>
        <v>0</v>
      </c>
      <c r="Q14" s="5"/>
      <c r="R14" s="5"/>
      <c r="S14" s="5"/>
      <c r="T14" s="58">
        <f t="shared" si="4"/>
        <v>0</v>
      </c>
      <c r="U14" s="5"/>
      <c r="V14" s="5"/>
      <c r="W14" s="5"/>
      <c r="X14" s="58">
        <f t="shared" si="0"/>
        <v>0</v>
      </c>
      <c r="Y14" s="5"/>
      <c r="Z14" s="5"/>
      <c r="AA14" s="5"/>
      <c r="AB14" s="58">
        <f t="shared" si="9"/>
        <v>0</v>
      </c>
      <c r="AC14" s="5"/>
      <c r="AD14" s="5"/>
      <c r="AE14" s="5"/>
      <c r="AF14" s="58">
        <f t="shared" si="5"/>
        <v>0</v>
      </c>
      <c r="AG14" s="5"/>
      <c r="AH14" s="5"/>
      <c r="AI14" s="5"/>
      <c r="AJ14" s="58">
        <f t="shared" si="6"/>
        <v>0</v>
      </c>
      <c r="AK14" s="6"/>
      <c r="AL14" s="63"/>
      <c r="AM14" s="64"/>
      <c r="AN14" s="63"/>
      <c r="AO14" s="65">
        <f>SUM(AO10:AO13)</f>
        <v>300000.00939019409</v>
      </c>
    </row>
    <row r="15" spans="1:41" ht="18.75" x14ac:dyDescent="0.25">
      <c r="A15" s="78" t="s">
        <v>30</v>
      </c>
      <c r="B15" s="80"/>
      <c r="C15" s="80"/>
      <c r="D15" s="80"/>
      <c r="E15" s="4"/>
      <c r="F15" s="4"/>
      <c r="G15" s="4"/>
      <c r="H15" s="58">
        <f t="shared" si="1"/>
        <v>0</v>
      </c>
      <c r="I15" s="6"/>
      <c r="J15" s="6"/>
      <c r="K15" s="4"/>
      <c r="L15" s="58">
        <f t="shared" si="2"/>
        <v>0</v>
      </c>
      <c r="M15" s="5"/>
      <c r="N15" s="5"/>
      <c r="O15" s="5"/>
      <c r="P15" s="58">
        <f t="shared" si="3"/>
        <v>0</v>
      </c>
      <c r="Q15" s="5"/>
      <c r="R15" s="5"/>
      <c r="S15" s="5"/>
      <c r="T15" s="58">
        <f t="shared" si="4"/>
        <v>0</v>
      </c>
      <c r="U15" s="5"/>
      <c r="V15" s="5"/>
      <c r="W15" s="5"/>
      <c r="X15" s="58">
        <f t="shared" si="0"/>
        <v>0</v>
      </c>
      <c r="Y15" s="5"/>
      <c r="Z15" s="5"/>
      <c r="AA15" s="5"/>
      <c r="AB15" s="58">
        <f t="shared" si="9"/>
        <v>0</v>
      </c>
      <c r="AC15" s="5"/>
      <c r="AD15" s="5"/>
      <c r="AE15" s="5"/>
      <c r="AF15" s="58">
        <f t="shared" si="5"/>
        <v>0</v>
      </c>
      <c r="AG15" s="5"/>
      <c r="AH15" s="5"/>
      <c r="AI15" s="5"/>
      <c r="AJ15" s="58">
        <f t="shared" si="6"/>
        <v>0</v>
      </c>
      <c r="AK15" s="6"/>
      <c r="AL15" s="63"/>
      <c r="AM15" s="64"/>
      <c r="AN15" s="63"/>
      <c r="AO15" s="66"/>
    </row>
    <row r="16" spans="1:41" ht="18.75" x14ac:dyDescent="0.25">
      <c r="A16" s="17">
        <v>1</v>
      </c>
      <c r="B16" s="18" t="s">
        <v>33</v>
      </c>
      <c r="C16" s="39" t="s">
        <v>40</v>
      </c>
      <c r="D16" s="54">
        <v>146602.16547497449</v>
      </c>
      <c r="E16" s="58"/>
      <c r="F16" s="58"/>
      <c r="G16" s="58"/>
      <c r="H16" s="58">
        <f t="shared" si="1"/>
        <v>0</v>
      </c>
      <c r="I16" s="58">
        <v>648</v>
      </c>
      <c r="J16" s="58">
        <v>5</v>
      </c>
      <c r="K16" s="58">
        <v>30</v>
      </c>
      <c r="L16" s="58">
        <f t="shared" si="2"/>
        <v>150</v>
      </c>
      <c r="M16" s="58" t="s">
        <v>53</v>
      </c>
      <c r="N16" s="58">
        <v>5</v>
      </c>
      <c r="O16" s="58">
        <v>25</v>
      </c>
      <c r="P16" s="58">
        <f t="shared" si="3"/>
        <v>125</v>
      </c>
      <c r="Q16" s="58" t="s">
        <v>54</v>
      </c>
      <c r="R16" s="58">
        <v>5</v>
      </c>
      <c r="S16" s="58">
        <v>15</v>
      </c>
      <c r="T16" s="58">
        <f t="shared" si="4"/>
        <v>75</v>
      </c>
      <c r="U16" s="58" t="s">
        <v>15</v>
      </c>
      <c r="V16" s="58">
        <v>0</v>
      </c>
      <c r="W16" s="58">
        <v>15</v>
      </c>
      <c r="X16" s="58">
        <f t="shared" si="0"/>
        <v>0</v>
      </c>
      <c r="Y16" s="58" t="s">
        <v>15</v>
      </c>
      <c r="Z16" s="58">
        <v>0</v>
      </c>
      <c r="AA16" s="58">
        <v>5</v>
      </c>
      <c r="AB16" s="58">
        <f t="shared" si="9"/>
        <v>0</v>
      </c>
      <c r="AC16" s="58" t="s">
        <v>56</v>
      </c>
      <c r="AD16" s="58">
        <v>1</v>
      </c>
      <c r="AE16" s="58">
        <v>5</v>
      </c>
      <c r="AF16" s="58">
        <f t="shared" si="5"/>
        <v>5</v>
      </c>
      <c r="AG16" s="58"/>
      <c r="AH16" s="58"/>
      <c r="AI16" s="58"/>
      <c r="AJ16" s="58">
        <f t="shared" si="6"/>
        <v>0</v>
      </c>
      <c r="AK16" s="17">
        <f t="shared" ref="AK16:AK18" si="27">L16+P16+T16+X16+AB16+AF16</f>
        <v>355</v>
      </c>
      <c r="AL16" s="54">
        <v>14660.2</v>
      </c>
      <c r="AM16" s="59">
        <f>D16+AL16</f>
        <v>161262.3654749745</v>
      </c>
      <c r="AN16" s="59">
        <v>17738.862022471942</v>
      </c>
      <c r="AO16" s="67">
        <f>AM16-AN16</f>
        <v>143523.50345250257</v>
      </c>
    </row>
    <row r="17" spans="1:41" ht="18.75" x14ac:dyDescent="0.25">
      <c r="A17" s="17">
        <v>2</v>
      </c>
      <c r="B17" s="18" t="s">
        <v>34</v>
      </c>
      <c r="C17" s="39" t="s">
        <v>38</v>
      </c>
      <c r="D17" s="54">
        <v>132801.5</v>
      </c>
      <c r="E17" s="58"/>
      <c r="F17" s="58"/>
      <c r="G17" s="58"/>
      <c r="H17" s="58">
        <f t="shared" ref="H17" si="28">F17*G17</f>
        <v>0</v>
      </c>
      <c r="I17" s="58">
        <v>558</v>
      </c>
      <c r="J17" s="58">
        <v>5</v>
      </c>
      <c r="K17" s="58">
        <v>30</v>
      </c>
      <c r="L17" s="58">
        <f t="shared" ref="L17" si="29">J17*K17</f>
        <v>150</v>
      </c>
      <c r="M17" s="58" t="s">
        <v>65</v>
      </c>
      <c r="N17" s="58">
        <v>4</v>
      </c>
      <c r="O17" s="58">
        <v>25</v>
      </c>
      <c r="P17" s="58">
        <f t="shared" ref="P17" si="30">N17*O17</f>
        <v>100</v>
      </c>
      <c r="Q17" s="58" t="s">
        <v>67</v>
      </c>
      <c r="R17" s="58">
        <v>5</v>
      </c>
      <c r="S17" s="58">
        <v>15</v>
      </c>
      <c r="T17" s="58">
        <f t="shared" ref="T17" si="31">R17*S17</f>
        <v>75</v>
      </c>
      <c r="U17" s="58" t="s">
        <v>16</v>
      </c>
      <c r="V17" s="58">
        <v>1</v>
      </c>
      <c r="W17" s="58">
        <v>15</v>
      </c>
      <c r="X17" s="58">
        <f t="shared" ref="X17" si="32">V17*W17</f>
        <v>15</v>
      </c>
      <c r="Y17" s="58" t="s">
        <v>16</v>
      </c>
      <c r="Z17" s="58">
        <v>1</v>
      </c>
      <c r="AA17" s="58">
        <v>5</v>
      </c>
      <c r="AB17" s="58">
        <f t="shared" ref="AB17" si="33">Z17*AA17</f>
        <v>5</v>
      </c>
      <c r="AC17" s="58" t="s">
        <v>66</v>
      </c>
      <c r="AD17" s="58">
        <v>1</v>
      </c>
      <c r="AE17" s="58">
        <v>5</v>
      </c>
      <c r="AF17" s="58">
        <f t="shared" ref="AF17" si="34">AD17*AE17</f>
        <v>5</v>
      </c>
      <c r="AG17" s="58"/>
      <c r="AH17" s="58"/>
      <c r="AI17" s="58"/>
      <c r="AJ17" s="58">
        <f t="shared" ref="AJ17" si="35">AH17*AI17</f>
        <v>0</v>
      </c>
      <c r="AK17" s="17">
        <f t="shared" si="27"/>
        <v>350</v>
      </c>
      <c r="AL17" s="54">
        <v>13280.2</v>
      </c>
      <c r="AM17" s="59">
        <f>D17+AL17</f>
        <v>146081.70000000001</v>
      </c>
      <c r="AN17" s="59">
        <v>16069</v>
      </c>
      <c r="AO17" s="67">
        <f>AM17-AN17</f>
        <v>130012.70000000001</v>
      </c>
    </row>
    <row r="18" spans="1:41" s="3" customFormat="1" ht="18.75" x14ac:dyDescent="0.25">
      <c r="A18" s="17">
        <v>3</v>
      </c>
      <c r="B18" s="18" t="s">
        <v>35</v>
      </c>
      <c r="C18" s="39" t="s">
        <v>39</v>
      </c>
      <c r="D18" s="54">
        <v>26731.11</v>
      </c>
      <c r="E18" s="58"/>
      <c r="F18" s="58"/>
      <c r="G18" s="58"/>
      <c r="H18" s="58">
        <f t="shared" si="1"/>
        <v>0</v>
      </c>
      <c r="I18" s="58">
        <v>569</v>
      </c>
      <c r="J18" s="58">
        <v>5</v>
      </c>
      <c r="K18" s="58">
        <v>30</v>
      </c>
      <c r="L18" s="58">
        <f t="shared" si="2"/>
        <v>150</v>
      </c>
      <c r="M18" s="58" t="s">
        <v>65</v>
      </c>
      <c r="N18" s="58">
        <v>4</v>
      </c>
      <c r="O18" s="58">
        <v>25</v>
      </c>
      <c r="P18" s="58">
        <f t="shared" si="3"/>
        <v>100</v>
      </c>
      <c r="Q18" s="58" t="s">
        <v>54</v>
      </c>
      <c r="R18" s="58">
        <v>5</v>
      </c>
      <c r="S18" s="58">
        <v>15</v>
      </c>
      <c r="T18" s="58">
        <f t="shared" si="4"/>
        <v>75</v>
      </c>
      <c r="U18" s="58" t="s">
        <v>16</v>
      </c>
      <c r="V18" s="58">
        <v>1</v>
      </c>
      <c r="W18" s="58">
        <v>15</v>
      </c>
      <c r="X18" s="58">
        <f t="shared" si="0"/>
        <v>15</v>
      </c>
      <c r="Y18" s="58" t="s">
        <v>15</v>
      </c>
      <c r="Z18" s="58">
        <v>0</v>
      </c>
      <c r="AA18" s="58">
        <v>5</v>
      </c>
      <c r="AB18" s="58">
        <f t="shared" si="9"/>
        <v>0</v>
      </c>
      <c r="AC18" s="58" t="s">
        <v>56</v>
      </c>
      <c r="AD18" s="58">
        <v>1</v>
      </c>
      <c r="AE18" s="58">
        <v>5</v>
      </c>
      <c r="AF18" s="58">
        <f t="shared" si="5"/>
        <v>5</v>
      </c>
      <c r="AG18" s="58"/>
      <c r="AH18" s="58"/>
      <c r="AI18" s="58"/>
      <c r="AJ18" s="58">
        <f t="shared" si="6"/>
        <v>0</v>
      </c>
      <c r="AK18" s="17">
        <f t="shared" si="27"/>
        <v>345</v>
      </c>
      <c r="AL18" s="68">
        <v>2673.1110000000003</v>
      </c>
      <c r="AM18" s="69">
        <f>D18+AL18</f>
        <v>29404.221000000001</v>
      </c>
      <c r="AN18" s="59">
        <f>AM18*0.1</f>
        <v>2940.4221000000002</v>
      </c>
      <c r="AO18" s="67">
        <f>AM18-AN18</f>
        <v>26463.798900000002</v>
      </c>
    </row>
    <row r="19" spans="1:41" ht="18.75" x14ac:dyDescent="0.25">
      <c r="A19" s="70" t="s">
        <v>41</v>
      </c>
      <c r="B19" s="71"/>
      <c r="C19" s="17"/>
      <c r="D19" s="10"/>
      <c r="E19" s="6"/>
      <c r="F19" s="6"/>
      <c r="G19" s="4"/>
      <c r="H19" s="58">
        <f t="shared" si="1"/>
        <v>0</v>
      </c>
      <c r="I19" s="6"/>
      <c r="J19" s="6"/>
      <c r="K19" s="4"/>
      <c r="L19" s="58">
        <f t="shared" si="2"/>
        <v>0</v>
      </c>
      <c r="M19" s="9"/>
      <c r="N19" s="9"/>
      <c r="O19" s="5"/>
      <c r="P19" s="58">
        <f t="shared" si="3"/>
        <v>0</v>
      </c>
      <c r="Q19" s="5"/>
      <c r="R19" s="5"/>
      <c r="S19" s="5"/>
      <c r="T19" s="58">
        <f t="shared" si="4"/>
        <v>0</v>
      </c>
      <c r="U19" s="5"/>
      <c r="V19" s="5"/>
      <c r="W19" s="5"/>
      <c r="X19" s="58">
        <f t="shared" si="0"/>
        <v>0</v>
      </c>
      <c r="Y19" s="5"/>
      <c r="Z19" s="9"/>
      <c r="AA19" s="5"/>
      <c r="AB19" s="58">
        <f t="shared" si="9"/>
        <v>0</v>
      </c>
      <c r="AC19" s="5"/>
      <c r="AD19" s="9"/>
      <c r="AE19" s="5"/>
      <c r="AF19" s="58">
        <f t="shared" si="5"/>
        <v>0</v>
      </c>
      <c r="AG19" s="5"/>
      <c r="AH19" s="5"/>
      <c r="AI19" s="5"/>
      <c r="AJ19" s="58">
        <f t="shared" si="6"/>
        <v>0</v>
      </c>
      <c r="AK19" s="6"/>
      <c r="AL19" s="63"/>
      <c r="AM19" s="64"/>
      <c r="AN19" s="63"/>
      <c r="AO19" s="65">
        <f>SUM(AO16:AO18)</f>
        <v>300000.0023525026</v>
      </c>
    </row>
    <row r="27" spans="1:41" ht="17.45" customHeight="1" x14ac:dyDescent="0.25">
      <c r="AL27" s="43"/>
      <c r="AM27" s="44"/>
      <c r="AN27" s="44"/>
    </row>
    <row r="28" spans="1:41" ht="18" customHeight="1" x14ac:dyDescent="0.25">
      <c r="AL28" s="43"/>
      <c r="AM28" s="44"/>
      <c r="AN28" s="44"/>
    </row>
    <row r="29" spans="1:41" x14ac:dyDescent="0.25">
      <c r="AL29" s="43"/>
      <c r="AM29" s="44"/>
      <c r="AN29" s="44"/>
    </row>
    <row r="30" spans="1:41" x14ac:dyDescent="0.25">
      <c r="AL30" s="43"/>
      <c r="AM30" s="44"/>
      <c r="AN30" s="44"/>
    </row>
    <row r="31" spans="1:41" x14ac:dyDescent="0.25">
      <c r="AK31" s="45"/>
      <c r="AL31" s="1"/>
      <c r="AM31" s="31"/>
      <c r="AN31" s="44"/>
    </row>
    <row r="32" spans="1:41" x14ac:dyDescent="0.25">
      <c r="AK32" s="45"/>
      <c r="AL32" s="1"/>
      <c r="AM32" s="31"/>
      <c r="AN32" s="1"/>
    </row>
    <row r="33" spans="37:40" ht="17.45" customHeight="1" x14ac:dyDescent="0.25">
      <c r="AL33" s="43"/>
      <c r="AM33" s="43"/>
    </row>
    <row r="34" spans="37:40" ht="18" customHeight="1" x14ac:dyDescent="0.25">
      <c r="AL34" s="43"/>
      <c r="AM34" s="43"/>
    </row>
    <row r="35" spans="37:40" x14ac:dyDescent="0.25">
      <c r="AL35" s="43"/>
      <c r="AM35" s="43"/>
      <c r="AN35" s="44"/>
    </row>
    <row r="36" spans="37:40" x14ac:dyDescent="0.25">
      <c r="AL36" s="43"/>
      <c r="AM36" s="43"/>
      <c r="AN36" s="44"/>
    </row>
    <row r="37" spans="37:40" x14ac:dyDescent="0.25">
      <c r="AK37" s="45"/>
      <c r="AL37" s="1"/>
      <c r="AM37" s="31"/>
      <c r="AN37" s="44"/>
    </row>
    <row r="38" spans="37:40" ht="18" customHeight="1" x14ac:dyDescent="0.25">
      <c r="AK38" s="45"/>
      <c r="AL38" s="1"/>
      <c r="AM38" s="31"/>
      <c r="AN38" s="1"/>
    </row>
    <row r="39" spans="37:40" x14ac:dyDescent="0.25">
      <c r="AL39" s="43"/>
      <c r="AM39" s="43"/>
    </row>
    <row r="40" spans="37:40" x14ac:dyDescent="0.25">
      <c r="AL40" s="43"/>
      <c r="AM40" s="43"/>
    </row>
    <row r="41" spans="37:40" x14ac:dyDescent="0.25">
      <c r="AL41" s="46"/>
      <c r="AM41" s="43"/>
    </row>
    <row r="42" spans="37:40" x14ac:dyDescent="0.25">
      <c r="AK42" s="45"/>
      <c r="AL42" s="1"/>
      <c r="AM42" s="31"/>
      <c r="AN42" s="44"/>
    </row>
  </sheetData>
  <mergeCells count="7">
    <mergeCell ref="A19:B19"/>
    <mergeCell ref="A14:B14"/>
    <mergeCell ref="A1:AO1"/>
    <mergeCell ref="A3:D3"/>
    <mergeCell ref="A8:B8"/>
    <mergeCell ref="A9:D9"/>
    <mergeCell ref="A15:D15"/>
  </mergeCells>
  <printOptions horizontalCentered="1"/>
  <pageMargins left="0.19685039370078741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21"/>
  <sheetViews>
    <sheetView tabSelected="1" zoomScale="70" zoomScaleNormal="70" workbookViewId="0">
      <pane ySplit="1" topLeftCell="A2" activePane="bottomLeft" state="frozen"/>
      <selection pane="bottomLeft" activeCell="AO3" sqref="AO3"/>
    </sheetView>
  </sheetViews>
  <sheetFormatPr defaultColWidth="8.75" defaultRowHeight="11.25" outlineLevelCol="1" x14ac:dyDescent="0.25"/>
  <cols>
    <col min="1" max="1" width="6.125" style="1" customWidth="1"/>
    <col min="2" max="2" width="40.625" style="1" customWidth="1"/>
    <col min="3" max="3" width="17.5" style="3" customWidth="1"/>
    <col min="4" max="4" width="15.875" style="11" customWidth="1"/>
    <col min="5" max="5" width="11.375" style="12" hidden="1" customWidth="1" outlineLevel="1"/>
    <col min="6" max="6" width="5.625" style="12" hidden="1" customWidth="1" outlineLevel="1"/>
    <col min="7" max="7" width="5" style="12" hidden="1" customWidth="1" outlineLevel="1"/>
    <col min="8" max="12" width="6.25" style="12" hidden="1" customWidth="1" outlineLevel="1"/>
    <col min="13" max="13" width="17.25" style="13" hidden="1" customWidth="1" outlineLevel="1"/>
    <col min="14" max="14" width="5.5" style="13" hidden="1" customWidth="1" outlineLevel="1"/>
    <col min="15" max="15" width="5.25" style="13" hidden="1" customWidth="1" outlineLevel="1"/>
    <col min="16" max="16" width="8" style="13" hidden="1" customWidth="1" outlineLevel="1"/>
    <col min="17" max="17" width="13" style="13" hidden="1" customWidth="1" outlineLevel="1"/>
    <col min="18" max="19" width="11.375" style="13" hidden="1" customWidth="1" outlineLevel="1"/>
    <col min="20" max="20" width="6.5" style="13" hidden="1" customWidth="1" outlineLevel="1"/>
    <col min="21" max="21" width="16.375" style="14" hidden="1" customWidth="1" outlineLevel="1"/>
    <col min="22" max="22" width="6.25" style="14" hidden="1" customWidth="1" outlineLevel="1"/>
    <col min="23" max="23" width="4.625" style="14" hidden="1" customWidth="1" outlineLevel="1"/>
    <col min="24" max="24" width="5.875" style="14" hidden="1" customWidth="1" outlineLevel="1"/>
    <col min="25" max="25" width="12.625" style="1" hidden="1" customWidth="1" outlineLevel="1"/>
    <col min="26" max="26" width="4.875" style="1" hidden="1" customWidth="1" outlineLevel="1"/>
    <col min="27" max="28" width="5" style="1" hidden="1" customWidth="1" outlineLevel="1"/>
    <col min="29" max="32" width="6" style="14" hidden="1" customWidth="1" outlineLevel="1"/>
    <col min="33" max="33" width="7.375" style="14" hidden="1" customWidth="1" outlineLevel="1"/>
    <col min="34" max="34" width="12.125" style="31" customWidth="1" collapsed="1"/>
    <col min="35" max="35" width="12.25" style="1" customWidth="1"/>
    <col min="36" max="36" width="11.375" style="31" customWidth="1"/>
    <col min="37" max="37" width="13.375" style="32" customWidth="1"/>
    <col min="38" max="16384" width="8.75" style="1"/>
  </cols>
  <sheetData>
    <row r="1" spans="1:39" ht="18.75" x14ac:dyDescent="0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9" s="3" customFormat="1" ht="409.5" x14ac:dyDescent="0.25">
      <c r="A2" s="15" t="s">
        <v>0</v>
      </c>
      <c r="B2" s="7" t="s">
        <v>19</v>
      </c>
      <c r="C2" s="7" t="s">
        <v>1</v>
      </c>
      <c r="D2" s="8" t="s">
        <v>2</v>
      </c>
      <c r="E2" s="20" t="s">
        <v>17</v>
      </c>
      <c r="F2" s="20" t="s">
        <v>20</v>
      </c>
      <c r="G2" s="20" t="s">
        <v>3</v>
      </c>
      <c r="H2" s="20" t="s">
        <v>4</v>
      </c>
      <c r="I2" s="42" t="s">
        <v>57</v>
      </c>
      <c r="J2" s="20" t="s">
        <v>20</v>
      </c>
      <c r="K2" s="20" t="s">
        <v>3</v>
      </c>
      <c r="L2" s="20" t="s">
        <v>4</v>
      </c>
      <c r="M2" s="20" t="s">
        <v>5</v>
      </c>
      <c r="N2" s="20" t="s">
        <v>20</v>
      </c>
      <c r="O2" s="20" t="s">
        <v>3</v>
      </c>
      <c r="P2" s="20" t="s">
        <v>4</v>
      </c>
      <c r="Q2" s="20" t="s">
        <v>6</v>
      </c>
      <c r="R2" s="20" t="s">
        <v>20</v>
      </c>
      <c r="S2" s="20" t="s">
        <v>3</v>
      </c>
      <c r="T2" s="20" t="s">
        <v>4</v>
      </c>
      <c r="U2" s="20" t="s">
        <v>7</v>
      </c>
      <c r="V2" s="20" t="s">
        <v>20</v>
      </c>
      <c r="W2" s="20" t="s">
        <v>3</v>
      </c>
      <c r="X2" s="20" t="s">
        <v>4</v>
      </c>
      <c r="Y2" s="20" t="s">
        <v>8</v>
      </c>
      <c r="Z2" s="20" t="s">
        <v>20</v>
      </c>
      <c r="AA2" s="20" t="s">
        <v>3</v>
      </c>
      <c r="AB2" s="20" t="s">
        <v>4</v>
      </c>
      <c r="AC2" s="42" t="s">
        <v>52</v>
      </c>
      <c r="AD2" s="20" t="s">
        <v>20</v>
      </c>
      <c r="AE2" s="20" t="s">
        <v>3</v>
      </c>
      <c r="AF2" s="20" t="s">
        <v>4</v>
      </c>
      <c r="AG2" s="20" t="s">
        <v>18</v>
      </c>
      <c r="AH2" s="21" t="s">
        <v>9</v>
      </c>
      <c r="AI2" s="21" t="s">
        <v>10</v>
      </c>
      <c r="AJ2" s="21" t="s">
        <v>11</v>
      </c>
      <c r="AK2" s="21" t="s">
        <v>12</v>
      </c>
    </row>
    <row r="3" spans="1:39" ht="18.75" x14ac:dyDescent="0.25">
      <c r="A3" s="76" t="s">
        <v>22</v>
      </c>
      <c r="B3" s="76"/>
      <c r="C3" s="47"/>
      <c r="D3" s="4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6"/>
      <c r="AA3" s="36"/>
      <c r="AB3" s="36"/>
      <c r="AC3" s="33"/>
      <c r="AD3" s="33"/>
      <c r="AE3" s="33"/>
      <c r="AF3" s="33"/>
      <c r="AG3" s="33"/>
      <c r="AH3" s="16"/>
      <c r="AI3" s="16"/>
      <c r="AJ3" s="16"/>
      <c r="AK3" s="16"/>
    </row>
    <row r="4" spans="1:39" ht="37.5" x14ac:dyDescent="0.25">
      <c r="A4" s="2">
        <v>1</v>
      </c>
      <c r="B4" s="18" t="s">
        <v>42</v>
      </c>
      <c r="C4" s="39" t="s">
        <v>21</v>
      </c>
      <c r="D4" s="55">
        <v>59283.030506910793</v>
      </c>
      <c r="E4" s="22">
        <v>100</v>
      </c>
      <c r="F4" s="22">
        <v>2</v>
      </c>
      <c r="G4" s="23">
        <v>40</v>
      </c>
      <c r="H4" s="4">
        <f>F4*G4</f>
        <v>80</v>
      </c>
      <c r="I4" s="4"/>
      <c r="J4" s="4"/>
      <c r="K4" s="4"/>
      <c r="L4" s="4"/>
      <c r="M4" s="9" t="s">
        <v>65</v>
      </c>
      <c r="N4" s="9">
        <v>4</v>
      </c>
      <c r="O4" s="4">
        <v>20</v>
      </c>
      <c r="P4" s="4">
        <f>N4*O4</f>
        <v>80</v>
      </c>
      <c r="Q4" s="4" t="s">
        <v>54</v>
      </c>
      <c r="R4" s="4">
        <v>5</v>
      </c>
      <c r="S4" s="4">
        <v>20</v>
      </c>
      <c r="T4" s="4">
        <f>R4*S4</f>
        <v>100</v>
      </c>
      <c r="U4" s="22" t="s">
        <v>15</v>
      </c>
      <c r="V4" s="22">
        <v>0</v>
      </c>
      <c r="W4" s="23">
        <v>10</v>
      </c>
      <c r="X4" s="4">
        <f>V4*W4</f>
        <v>0</v>
      </c>
      <c r="Y4" s="5">
        <v>25</v>
      </c>
      <c r="Z4" s="5">
        <v>5</v>
      </c>
      <c r="AA4" s="5">
        <v>10</v>
      </c>
      <c r="AB4" s="5">
        <f>Z4*AA4</f>
        <v>50</v>
      </c>
      <c r="AC4" s="5"/>
      <c r="AD4" s="5"/>
      <c r="AE4" s="5"/>
      <c r="AF4" s="5">
        <f>AD4*AE4</f>
        <v>0</v>
      </c>
      <c r="AG4" s="56">
        <f>H4+P4+T4+X4+AB4</f>
        <v>310</v>
      </c>
      <c r="AH4" s="55">
        <v>5928.30305069108</v>
      </c>
      <c r="AI4" s="55">
        <f>D4+AH4</f>
        <v>65211.333557601873</v>
      </c>
      <c r="AJ4" s="55">
        <v>6521.1335576018773</v>
      </c>
      <c r="AK4" s="57">
        <f>AI4-AJ4</f>
        <v>58690.2</v>
      </c>
    </row>
    <row r="5" spans="1:39" ht="37.5" x14ac:dyDescent="0.25">
      <c r="A5" s="2">
        <v>2</v>
      </c>
      <c r="B5" s="18" t="s">
        <v>23</v>
      </c>
      <c r="C5" s="39" t="s">
        <v>14</v>
      </c>
      <c r="D5" s="55">
        <v>24807.456588355457</v>
      </c>
      <c r="E5" s="6">
        <v>195</v>
      </c>
      <c r="F5" s="6">
        <v>3</v>
      </c>
      <c r="G5" s="4">
        <v>40</v>
      </c>
      <c r="H5" s="4">
        <f t="shared" ref="H5:H8" si="0">F5*G5</f>
        <v>120</v>
      </c>
      <c r="I5" s="4"/>
      <c r="J5" s="4"/>
      <c r="K5" s="4"/>
      <c r="L5" s="4"/>
      <c r="M5" s="5" t="s">
        <v>68</v>
      </c>
      <c r="N5" s="5">
        <v>5</v>
      </c>
      <c r="O5" s="4">
        <v>20</v>
      </c>
      <c r="P5" s="4">
        <f t="shared" ref="P5:P8" si="1">N5*O5</f>
        <v>100</v>
      </c>
      <c r="Q5" s="4" t="s">
        <v>54</v>
      </c>
      <c r="R5" s="4">
        <v>5</v>
      </c>
      <c r="S5" s="4">
        <v>20</v>
      </c>
      <c r="T5" s="4">
        <f t="shared" ref="T5:T8" si="2">R5*S5</f>
        <v>100</v>
      </c>
      <c r="U5" s="22" t="s">
        <v>16</v>
      </c>
      <c r="V5" s="22">
        <v>1</v>
      </c>
      <c r="W5" s="23">
        <v>10</v>
      </c>
      <c r="X5" s="4">
        <f t="shared" ref="X5:X8" si="3">V5*W5</f>
        <v>10</v>
      </c>
      <c r="Y5" s="50" t="s">
        <v>55</v>
      </c>
      <c r="Z5" s="5">
        <v>2</v>
      </c>
      <c r="AA5" s="5">
        <v>10</v>
      </c>
      <c r="AB5" s="5">
        <f t="shared" ref="AB5:AB8" si="4">Z5*AA5</f>
        <v>20</v>
      </c>
      <c r="AC5" s="5"/>
      <c r="AD5" s="5"/>
      <c r="AE5" s="5"/>
      <c r="AF5" s="5">
        <f t="shared" ref="AF5:AF8" si="5">AD5*AE5</f>
        <v>0</v>
      </c>
      <c r="AG5" s="56">
        <f t="shared" ref="AG5:AG8" si="6">H5+P5+T5+X5+AB5</f>
        <v>350</v>
      </c>
      <c r="AH5" s="55">
        <v>2480.7456588355453</v>
      </c>
      <c r="AI5" s="55">
        <f>D5+AH5</f>
        <v>27288.202247191002</v>
      </c>
      <c r="AJ5" s="55">
        <v>3001.7022471910027</v>
      </c>
      <c r="AK5" s="57">
        <f t="shared" ref="AK5:AK8" si="7">AI5-AJ5</f>
        <v>24286.5</v>
      </c>
    </row>
    <row r="6" spans="1:39" ht="37.5" x14ac:dyDescent="0.25">
      <c r="A6" s="2">
        <v>3</v>
      </c>
      <c r="B6" s="18" t="s">
        <v>43</v>
      </c>
      <c r="C6" s="39" t="s">
        <v>14</v>
      </c>
      <c r="D6" s="55">
        <v>31482.431168487765</v>
      </c>
      <c r="E6" s="6">
        <v>163</v>
      </c>
      <c r="F6" s="9">
        <v>3</v>
      </c>
      <c r="G6" s="23">
        <v>40</v>
      </c>
      <c r="H6" s="4">
        <f t="shared" si="0"/>
        <v>120</v>
      </c>
      <c r="I6" s="4"/>
      <c r="J6" s="4"/>
      <c r="K6" s="4"/>
      <c r="L6" s="4"/>
      <c r="M6" s="51" t="s">
        <v>69</v>
      </c>
      <c r="N6" s="9">
        <v>3</v>
      </c>
      <c r="O6" s="4">
        <v>20</v>
      </c>
      <c r="P6" s="4">
        <f t="shared" si="1"/>
        <v>60</v>
      </c>
      <c r="Q6" s="4" t="s">
        <v>54</v>
      </c>
      <c r="R6" s="4">
        <v>5</v>
      </c>
      <c r="S6" s="4">
        <v>20</v>
      </c>
      <c r="T6" s="4">
        <f t="shared" si="2"/>
        <v>100</v>
      </c>
      <c r="U6" s="22" t="s">
        <v>15</v>
      </c>
      <c r="V6" s="22">
        <v>0</v>
      </c>
      <c r="W6" s="23">
        <v>10</v>
      </c>
      <c r="X6" s="4">
        <f t="shared" si="3"/>
        <v>0</v>
      </c>
      <c r="Y6" s="5" t="s">
        <v>59</v>
      </c>
      <c r="Z6" s="5">
        <v>1</v>
      </c>
      <c r="AA6" s="5">
        <v>10</v>
      </c>
      <c r="AB6" s="5">
        <f t="shared" si="4"/>
        <v>10</v>
      </c>
      <c r="AC6" s="5"/>
      <c r="AD6" s="5"/>
      <c r="AE6" s="5"/>
      <c r="AF6" s="5">
        <f t="shared" si="5"/>
        <v>0</v>
      </c>
      <c r="AG6" s="56">
        <f t="shared" si="6"/>
        <v>290</v>
      </c>
      <c r="AH6" s="55">
        <v>3148.2431168487783</v>
      </c>
      <c r="AI6" s="55">
        <f>D6+AH6</f>
        <v>34630.674285336543</v>
      </c>
      <c r="AJ6" s="55">
        <v>3809.3742853365466</v>
      </c>
      <c r="AK6" s="57">
        <f t="shared" si="7"/>
        <v>30821.299999999996</v>
      </c>
    </row>
    <row r="7" spans="1:39" ht="18.75" x14ac:dyDescent="0.25">
      <c r="A7" s="2">
        <v>4</v>
      </c>
      <c r="B7" s="18" t="s">
        <v>44</v>
      </c>
      <c r="C7" s="39" t="s">
        <v>14</v>
      </c>
      <c r="D7" s="55">
        <v>25354.443283550987</v>
      </c>
      <c r="E7" s="6">
        <v>75</v>
      </c>
      <c r="F7" s="9">
        <v>1</v>
      </c>
      <c r="G7" s="23">
        <v>40</v>
      </c>
      <c r="H7" s="4">
        <f t="shared" si="0"/>
        <v>40</v>
      </c>
      <c r="I7" s="4"/>
      <c r="J7" s="4"/>
      <c r="K7" s="4"/>
      <c r="L7" s="4"/>
      <c r="M7" s="5" t="s">
        <v>58</v>
      </c>
      <c r="N7" s="5">
        <v>5</v>
      </c>
      <c r="O7" s="4">
        <v>20</v>
      </c>
      <c r="P7" s="4">
        <f t="shared" si="1"/>
        <v>100</v>
      </c>
      <c r="Q7" s="4" t="s">
        <v>54</v>
      </c>
      <c r="R7" s="4">
        <v>5</v>
      </c>
      <c r="S7" s="4">
        <v>20</v>
      </c>
      <c r="T7" s="4">
        <f t="shared" si="2"/>
        <v>100</v>
      </c>
      <c r="U7" s="22" t="s">
        <v>15</v>
      </c>
      <c r="V7" s="22">
        <v>0</v>
      </c>
      <c r="W7" s="23">
        <v>10</v>
      </c>
      <c r="X7" s="4">
        <f t="shared" si="3"/>
        <v>0</v>
      </c>
      <c r="Y7" s="5" t="s">
        <v>55</v>
      </c>
      <c r="Z7" s="5">
        <v>2</v>
      </c>
      <c r="AA7" s="5">
        <v>10</v>
      </c>
      <c r="AB7" s="5">
        <f t="shared" si="4"/>
        <v>20</v>
      </c>
      <c r="AC7" s="5"/>
      <c r="AD7" s="5"/>
      <c r="AE7" s="5"/>
      <c r="AF7" s="5">
        <f t="shared" si="5"/>
        <v>0</v>
      </c>
      <c r="AG7" s="56">
        <f t="shared" si="6"/>
        <v>260</v>
      </c>
      <c r="AH7" s="55">
        <v>2535.4443283551009</v>
      </c>
      <c r="AI7" s="55">
        <f>D7+AH7</f>
        <v>27889.887611906088</v>
      </c>
      <c r="AJ7" s="55">
        <v>3067.8876119060869</v>
      </c>
      <c r="AK7" s="57">
        <f t="shared" si="7"/>
        <v>24822</v>
      </c>
    </row>
    <row r="8" spans="1:39" ht="37.5" x14ac:dyDescent="0.25">
      <c r="A8" s="2">
        <v>5</v>
      </c>
      <c r="B8" s="18" t="s">
        <v>49</v>
      </c>
      <c r="C8" s="39">
        <v>2023</v>
      </c>
      <c r="D8" s="55">
        <v>62000</v>
      </c>
      <c r="E8" s="6">
        <v>110</v>
      </c>
      <c r="F8" s="9">
        <v>2</v>
      </c>
      <c r="G8" s="23">
        <v>40</v>
      </c>
      <c r="H8" s="4">
        <f t="shared" si="0"/>
        <v>80</v>
      </c>
      <c r="I8" s="4"/>
      <c r="J8" s="4"/>
      <c r="K8" s="4"/>
      <c r="L8" s="4"/>
      <c r="M8" s="9" t="s">
        <v>68</v>
      </c>
      <c r="N8" s="9">
        <v>3</v>
      </c>
      <c r="O8" s="4">
        <v>20</v>
      </c>
      <c r="P8" s="4">
        <f t="shared" si="1"/>
        <v>60</v>
      </c>
      <c r="Q8" s="4" t="s">
        <v>54</v>
      </c>
      <c r="R8" s="4">
        <v>5</v>
      </c>
      <c r="S8" s="4">
        <v>20</v>
      </c>
      <c r="T8" s="4">
        <f t="shared" si="2"/>
        <v>100</v>
      </c>
      <c r="U8" s="22" t="s">
        <v>16</v>
      </c>
      <c r="V8" s="22">
        <v>1</v>
      </c>
      <c r="W8" s="23">
        <v>10</v>
      </c>
      <c r="X8" s="4">
        <f t="shared" si="3"/>
        <v>10</v>
      </c>
      <c r="Y8" s="5" t="s">
        <v>63</v>
      </c>
      <c r="Z8" s="5">
        <v>5</v>
      </c>
      <c r="AA8" s="5">
        <v>10</v>
      </c>
      <c r="AB8" s="5">
        <f t="shared" si="4"/>
        <v>50</v>
      </c>
      <c r="AC8" s="5"/>
      <c r="AD8" s="5"/>
      <c r="AE8" s="5"/>
      <c r="AF8" s="5">
        <f t="shared" si="5"/>
        <v>0</v>
      </c>
      <c r="AG8" s="56">
        <f t="shared" si="6"/>
        <v>300</v>
      </c>
      <c r="AH8" s="55">
        <v>6200</v>
      </c>
      <c r="AI8" s="55">
        <f>D8+AH8</f>
        <v>68200</v>
      </c>
      <c r="AJ8" s="55">
        <v>6820</v>
      </c>
      <c r="AK8" s="57">
        <f t="shared" si="7"/>
        <v>61380</v>
      </c>
    </row>
    <row r="9" spans="1:39" ht="18.75" customHeight="1" x14ac:dyDescent="0.25">
      <c r="A9" s="76" t="s">
        <v>47</v>
      </c>
      <c r="B9" s="76"/>
      <c r="C9" s="17"/>
      <c r="D9" s="26"/>
      <c r="E9" s="6"/>
      <c r="F9" s="6"/>
      <c r="G9" s="23"/>
      <c r="H9" s="4"/>
      <c r="I9" s="4"/>
      <c r="J9" s="4"/>
      <c r="K9" s="4"/>
      <c r="L9" s="4"/>
      <c r="M9" s="9"/>
      <c r="N9" s="9"/>
      <c r="O9" s="4"/>
      <c r="P9" s="4"/>
      <c r="Q9" s="4"/>
      <c r="R9" s="4"/>
      <c r="S9" s="4"/>
      <c r="T9" s="4"/>
      <c r="U9" s="9"/>
      <c r="V9" s="9"/>
      <c r="W9" s="23"/>
      <c r="X9" s="4"/>
      <c r="Y9" s="9"/>
      <c r="Z9" s="9"/>
      <c r="AA9" s="5"/>
      <c r="AB9" s="5"/>
      <c r="AC9" s="5"/>
      <c r="AD9" s="5"/>
      <c r="AE9" s="5"/>
      <c r="AF9" s="5"/>
      <c r="AG9" s="4"/>
      <c r="AH9" s="24"/>
      <c r="AI9" s="24"/>
      <c r="AJ9" s="24"/>
      <c r="AK9" s="41">
        <f>SUM(AK4:AK8)</f>
        <v>200000</v>
      </c>
      <c r="AM9" s="45"/>
    </row>
    <row r="10" spans="1:39" ht="18.75" x14ac:dyDescent="0.25">
      <c r="A10" s="76" t="s">
        <v>13</v>
      </c>
      <c r="B10" s="76"/>
      <c r="C10" s="38"/>
      <c r="D10" s="38"/>
      <c r="E10" s="28"/>
      <c r="F10" s="29"/>
      <c r="G10" s="6"/>
      <c r="H10" s="4"/>
      <c r="I10" s="4"/>
      <c r="J10" s="4"/>
      <c r="K10" s="4"/>
      <c r="L10" s="4"/>
      <c r="M10" s="9"/>
      <c r="N10" s="9"/>
      <c r="O10" s="4"/>
      <c r="P10" s="4"/>
      <c r="Q10" s="4"/>
      <c r="R10" s="4"/>
      <c r="S10" s="4"/>
      <c r="T10" s="4"/>
      <c r="U10" s="23"/>
      <c r="V10" s="5"/>
      <c r="W10" s="5"/>
      <c r="X10" s="4"/>
      <c r="Y10" s="5"/>
      <c r="Z10" s="5"/>
      <c r="AA10" s="5"/>
      <c r="AB10" s="5"/>
      <c r="AC10" s="5"/>
      <c r="AD10" s="5"/>
      <c r="AE10" s="5"/>
      <c r="AF10" s="5"/>
      <c r="AG10" s="4"/>
      <c r="AH10" s="24"/>
      <c r="AI10" s="24"/>
      <c r="AJ10" s="24"/>
      <c r="AK10" s="25"/>
      <c r="AM10" s="45"/>
    </row>
    <row r="11" spans="1:39" ht="37.5" x14ac:dyDescent="0.25">
      <c r="A11" s="2">
        <v>1</v>
      </c>
      <c r="B11" s="18" t="s">
        <v>23</v>
      </c>
      <c r="C11" s="39" t="s">
        <v>14</v>
      </c>
      <c r="D11" s="55">
        <v>68692.543411644539</v>
      </c>
      <c r="E11" s="6">
        <v>195</v>
      </c>
      <c r="F11" s="6">
        <v>3</v>
      </c>
      <c r="G11" s="4">
        <v>40</v>
      </c>
      <c r="H11" s="4">
        <f t="shared" ref="H11:H12" si="8">F11*G11</f>
        <v>120</v>
      </c>
      <c r="I11" s="4"/>
      <c r="J11" s="4"/>
      <c r="K11" s="4"/>
      <c r="L11" s="4"/>
      <c r="M11" s="5" t="s">
        <v>68</v>
      </c>
      <c r="N11" s="5">
        <v>5</v>
      </c>
      <c r="O11" s="4">
        <v>20</v>
      </c>
      <c r="P11" s="4">
        <f t="shared" ref="P11:P12" si="9">N11*O11</f>
        <v>100</v>
      </c>
      <c r="Q11" s="4" t="s">
        <v>54</v>
      </c>
      <c r="R11" s="4">
        <v>5</v>
      </c>
      <c r="S11" s="4">
        <v>20</v>
      </c>
      <c r="T11" s="4">
        <f t="shared" ref="T11:T12" si="10">R11*S11</f>
        <v>100</v>
      </c>
      <c r="U11" s="22" t="s">
        <v>16</v>
      </c>
      <c r="V11" s="22">
        <v>1</v>
      </c>
      <c r="W11" s="23">
        <v>10</v>
      </c>
      <c r="X11" s="4">
        <f t="shared" ref="X11:X12" si="11">V11*W11</f>
        <v>10</v>
      </c>
      <c r="Y11" s="50" t="s">
        <v>55</v>
      </c>
      <c r="Z11" s="5">
        <v>2</v>
      </c>
      <c r="AA11" s="5">
        <v>10</v>
      </c>
      <c r="AB11" s="5">
        <f t="shared" ref="AB11:AB12" si="12">Z11*AA11</f>
        <v>20</v>
      </c>
      <c r="AC11" s="5"/>
      <c r="AD11" s="5"/>
      <c r="AE11" s="5"/>
      <c r="AF11" s="5">
        <f t="shared" ref="AF11" si="13">AD11*AE11</f>
        <v>0</v>
      </c>
      <c r="AG11" s="56">
        <f t="shared" ref="AG11:AG15" si="14">H11+L11+P11+T11+X11+AB11+AF11</f>
        <v>350</v>
      </c>
      <c r="AH11" s="55">
        <v>6869.2543411644583</v>
      </c>
      <c r="AI11" s="55">
        <f>D11+AH11</f>
        <v>75561.797752808998</v>
      </c>
      <c r="AJ11" s="55">
        <v>8311.7977528089978</v>
      </c>
      <c r="AK11" s="57">
        <f t="shared" ref="AK11:AK20" si="15">AI11-AJ11</f>
        <v>67250</v>
      </c>
    </row>
    <row r="12" spans="1:39" ht="37.5" x14ac:dyDescent="0.25">
      <c r="A12" s="2">
        <v>2</v>
      </c>
      <c r="B12" s="18" t="s">
        <v>43</v>
      </c>
      <c r="C12" s="39" t="s">
        <v>14</v>
      </c>
      <c r="D12" s="55">
        <v>53916.956276966775</v>
      </c>
      <c r="E12" s="6">
        <v>163</v>
      </c>
      <c r="F12" s="9">
        <v>3</v>
      </c>
      <c r="G12" s="23">
        <v>40</v>
      </c>
      <c r="H12" s="4">
        <f t="shared" si="8"/>
        <v>120</v>
      </c>
      <c r="I12" s="4"/>
      <c r="J12" s="4"/>
      <c r="K12" s="4"/>
      <c r="L12" s="4"/>
      <c r="M12" s="51" t="s">
        <v>69</v>
      </c>
      <c r="N12" s="9">
        <v>3</v>
      </c>
      <c r="O12" s="4">
        <v>20</v>
      </c>
      <c r="P12" s="4">
        <f t="shared" si="9"/>
        <v>60</v>
      </c>
      <c r="Q12" s="4" t="s">
        <v>54</v>
      </c>
      <c r="R12" s="4">
        <v>5</v>
      </c>
      <c r="S12" s="4">
        <v>20</v>
      </c>
      <c r="T12" s="4">
        <f t="shared" si="10"/>
        <v>100</v>
      </c>
      <c r="U12" s="22" t="s">
        <v>15</v>
      </c>
      <c r="V12" s="22">
        <v>0</v>
      </c>
      <c r="W12" s="23">
        <v>10</v>
      </c>
      <c r="X12" s="4">
        <f t="shared" si="11"/>
        <v>0</v>
      </c>
      <c r="Y12" s="5" t="s">
        <v>59</v>
      </c>
      <c r="Z12" s="5">
        <v>1</v>
      </c>
      <c r="AA12" s="5">
        <v>10</v>
      </c>
      <c r="AB12" s="5">
        <f t="shared" si="12"/>
        <v>10</v>
      </c>
      <c r="AC12" s="5"/>
      <c r="AD12" s="5"/>
      <c r="AE12" s="5"/>
      <c r="AF12" s="5">
        <f t="shared" ref="AF12:AF15" si="16">AD12*AE12</f>
        <v>0</v>
      </c>
      <c r="AG12" s="56">
        <f t="shared" si="14"/>
        <v>290</v>
      </c>
      <c r="AH12" s="55">
        <v>5391.6956276966739</v>
      </c>
      <c r="AI12" s="55">
        <f>D12+AH12</f>
        <v>59308.651904663449</v>
      </c>
      <c r="AJ12" s="55">
        <v>6523.9519046634532</v>
      </c>
      <c r="AK12" s="57">
        <f t="shared" si="15"/>
        <v>52784.7</v>
      </c>
    </row>
    <row r="13" spans="1:39" ht="37.5" x14ac:dyDescent="0.25">
      <c r="A13" s="2">
        <v>3</v>
      </c>
      <c r="B13" s="18" t="s">
        <v>45</v>
      </c>
      <c r="C13" s="39" t="s">
        <v>38</v>
      </c>
      <c r="D13" s="55">
        <v>17912.15526046987</v>
      </c>
      <c r="E13" s="6">
        <v>150</v>
      </c>
      <c r="F13" s="9">
        <v>3</v>
      </c>
      <c r="G13" s="23">
        <v>40</v>
      </c>
      <c r="H13" s="4">
        <f t="shared" ref="H13:H15" si="17">F13*G13</f>
        <v>120</v>
      </c>
      <c r="I13" s="4"/>
      <c r="J13" s="4"/>
      <c r="K13" s="4"/>
      <c r="L13" s="4"/>
      <c r="M13" s="9" t="s">
        <v>58</v>
      </c>
      <c r="N13" s="9">
        <v>5</v>
      </c>
      <c r="O13" s="4">
        <v>20</v>
      </c>
      <c r="P13" s="4">
        <f t="shared" ref="P13:P15" si="18">N13*O13</f>
        <v>100</v>
      </c>
      <c r="Q13" s="4" t="s">
        <v>54</v>
      </c>
      <c r="R13" s="4">
        <v>5</v>
      </c>
      <c r="S13" s="4">
        <v>20</v>
      </c>
      <c r="T13" s="4">
        <f t="shared" ref="T13:T15" si="19">R13*S13</f>
        <v>100</v>
      </c>
      <c r="U13" s="22" t="s">
        <v>16</v>
      </c>
      <c r="V13" s="22">
        <v>1</v>
      </c>
      <c r="W13" s="23">
        <v>10</v>
      </c>
      <c r="X13" s="4">
        <f t="shared" ref="X13:X15" si="20">V13*W13</f>
        <v>10</v>
      </c>
      <c r="Y13" s="5" t="s">
        <v>60</v>
      </c>
      <c r="Z13" s="5">
        <v>5</v>
      </c>
      <c r="AA13" s="5">
        <v>10</v>
      </c>
      <c r="AB13" s="5">
        <f t="shared" ref="AB13:AB15" si="21">Z13*AA13</f>
        <v>50</v>
      </c>
      <c r="AC13" s="5"/>
      <c r="AD13" s="5"/>
      <c r="AE13" s="5"/>
      <c r="AF13" s="5">
        <f t="shared" si="16"/>
        <v>0</v>
      </c>
      <c r="AG13" s="56">
        <f t="shared" si="14"/>
        <v>380</v>
      </c>
      <c r="AH13" s="55">
        <v>1791.2155260469845</v>
      </c>
      <c r="AI13" s="55">
        <f>D13+AH13</f>
        <v>19703.370786516854</v>
      </c>
      <c r="AJ13" s="55">
        <v>2167.370786516854</v>
      </c>
      <c r="AK13" s="57">
        <f t="shared" si="15"/>
        <v>17536</v>
      </c>
    </row>
    <row r="14" spans="1:39" ht="37.5" x14ac:dyDescent="0.25">
      <c r="A14" s="2">
        <v>4</v>
      </c>
      <c r="B14" s="18" t="s">
        <v>48</v>
      </c>
      <c r="C14" s="39" t="s">
        <v>38</v>
      </c>
      <c r="D14" s="55">
        <v>18859.039836567932</v>
      </c>
      <c r="E14" s="6">
        <v>274</v>
      </c>
      <c r="F14" s="9">
        <v>5</v>
      </c>
      <c r="G14" s="23">
        <v>40</v>
      </c>
      <c r="H14" s="4">
        <f t="shared" si="17"/>
        <v>200</v>
      </c>
      <c r="I14" s="4"/>
      <c r="J14" s="4"/>
      <c r="K14" s="4"/>
      <c r="L14" s="4"/>
      <c r="M14" s="51" t="s">
        <v>70</v>
      </c>
      <c r="N14" s="9">
        <v>2</v>
      </c>
      <c r="O14" s="4">
        <v>20</v>
      </c>
      <c r="P14" s="4">
        <f t="shared" si="18"/>
        <v>40</v>
      </c>
      <c r="Q14" s="4" t="s">
        <v>54</v>
      </c>
      <c r="R14" s="4">
        <v>5</v>
      </c>
      <c r="S14" s="4">
        <v>20</v>
      </c>
      <c r="T14" s="4">
        <f t="shared" si="19"/>
        <v>100</v>
      </c>
      <c r="U14" s="22" t="s">
        <v>16</v>
      </c>
      <c r="V14" s="22">
        <v>1</v>
      </c>
      <c r="W14" s="23">
        <v>10</v>
      </c>
      <c r="X14" s="4">
        <f t="shared" si="20"/>
        <v>10</v>
      </c>
      <c r="Y14" s="5" t="s">
        <v>59</v>
      </c>
      <c r="Z14" s="5">
        <v>1</v>
      </c>
      <c r="AA14" s="5">
        <v>10</v>
      </c>
      <c r="AB14" s="5">
        <f t="shared" si="21"/>
        <v>10</v>
      </c>
      <c r="AC14" s="5"/>
      <c r="AD14" s="5"/>
      <c r="AE14" s="5"/>
      <c r="AF14" s="5">
        <f t="shared" si="16"/>
        <v>0</v>
      </c>
      <c r="AG14" s="56">
        <f t="shared" si="14"/>
        <v>360</v>
      </c>
      <c r="AH14" s="55">
        <v>1885.9039836567936</v>
      </c>
      <c r="AI14" s="55">
        <f>D14+AH14</f>
        <v>20744.943820224726</v>
      </c>
      <c r="AJ14" s="55">
        <v>2281.9438202247256</v>
      </c>
      <c r="AK14" s="57">
        <f t="shared" si="15"/>
        <v>18463</v>
      </c>
    </row>
    <row r="15" spans="1:39" ht="18.75" x14ac:dyDescent="0.25">
      <c r="A15" s="2">
        <v>5</v>
      </c>
      <c r="B15" s="18" t="s">
        <v>44</v>
      </c>
      <c r="C15" s="39" t="s">
        <v>14</v>
      </c>
      <c r="D15" s="55">
        <v>44909.397298267198</v>
      </c>
      <c r="E15" s="6">
        <v>75</v>
      </c>
      <c r="F15" s="9">
        <v>1</v>
      </c>
      <c r="G15" s="23">
        <v>40</v>
      </c>
      <c r="H15" s="4">
        <f t="shared" si="17"/>
        <v>40</v>
      </c>
      <c r="I15" s="4"/>
      <c r="J15" s="4"/>
      <c r="K15" s="4"/>
      <c r="L15" s="4"/>
      <c r="M15" s="5" t="s">
        <v>58</v>
      </c>
      <c r="N15" s="5">
        <v>5</v>
      </c>
      <c r="O15" s="4">
        <v>20</v>
      </c>
      <c r="P15" s="4">
        <f t="shared" si="18"/>
        <v>100</v>
      </c>
      <c r="Q15" s="4" t="s">
        <v>54</v>
      </c>
      <c r="R15" s="4">
        <v>5</v>
      </c>
      <c r="S15" s="4">
        <v>20</v>
      </c>
      <c r="T15" s="4">
        <f t="shared" si="19"/>
        <v>100</v>
      </c>
      <c r="U15" s="22" t="s">
        <v>15</v>
      </c>
      <c r="V15" s="22">
        <v>0</v>
      </c>
      <c r="W15" s="23">
        <v>10</v>
      </c>
      <c r="X15" s="4">
        <f t="shared" si="20"/>
        <v>0</v>
      </c>
      <c r="Y15" s="5" t="s">
        <v>55</v>
      </c>
      <c r="Z15" s="5">
        <v>4</v>
      </c>
      <c r="AA15" s="5">
        <v>5</v>
      </c>
      <c r="AB15" s="5">
        <f t="shared" si="21"/>
        <v>20</v>
      </c>
      <c r="AC15" s="5"/>
      <c r="AD15" s="5"/>
      <c r="AE15" s="5"/>
      <c r="AF15" s="5">
        <f t="shared" si="16"/>
        <v>0</v>
      </c>
      <c r="AG15" s="56">
        <f t="shared" si="14"/>
        <v>260</v>
      </c>
      <c r="AH15" s="55">
        <v>4490.9397298267213</v>
      </c>
      <c r="AI15" s="55">
        <f>D15+AH15</f>
        <v>49400.33702809392</v>
      </c>
      <c r="AJ15" s="55">
        <v>5434.0370280939142</v>
      </c>
      <c r="AK15" s="57">
        <f>AI15-AJ15</f>
        <v>43966.3</v>
      </c>
    </row>
    <row r="16" spans="1:39" ht="18.75" customHeight="1" x14ac:dyDescent="0.25">
      <c r="A16" s="76" t="s">
        <v>47</v>
      </c>
      <c r="B16" s="76"/>
      <c r="C16" s="2"/>
      <c r="D16" s="30"/>
      <c r="E16" s="23"/>
      <c r="F16" s="23"/>
      <c r="G16" s="23"/>
      <c r="H16" s="4"/>
      <c r="I16" s="4"/>
      <c r="J16" s="4"/>
      <c r="K16" s="4"/>
      <c r="L16" s="4"/>
      <c r="M16" s="23"/>
      <c r="N16" s="23"/>
      <c r="O16" s="4"/>
      <c r="P16" s="4"/>
      <c r="Q16" s="4"/>
      <c r="R16" s="4"/>
      <c r="S16" s="4"/>
      <c r="T16" s="4"/>
      <c r="U16" s="23"/>
      <c r="V16" s="23"/>
      <c r="W16" s="23"/>
      <c r="X16" s="4"/>
      <c r="Y16" s="23"/>
      <c r="Z16" s="5"/>
      <c r="AA16" s="5"/>
      <c r="AB16" s="5"/>
      <c r="AC16" s="5"/>
      <c r="AD16" s="5"/>
      <c r="AE16" s="5"/>
      <c r="AF16" s="5"/>
      <c r="AG16" s="4"/>
      <c r="AH16" s="24"/>
      <c r="AI16" s="24"/>
      <c r="AJ16" s="24"/>
      <c r="AK16" s="41">
        <f>SUM(AK11:AK15)</f>
        <v>200000</v>
      </c>
      <c r="AM16" s="45"/>
    </row>
    <row r="17" spans="1:39" ht="18.75" x14ac:dyDescent="0.25">
      <c r="A17" s="76" t="s">
        <v>30</v>
      </c>
      <c r="B17" s="76"/>
      <c r="C17" s="38"/>
      <c r="D17" s="38"/>
      <c r="E17" s="6"/>
      <c r="F17" s="6"/>
      <c r="G17" s="6"/>
      <c r="H17" s="4"/>
      <c r="I17" s="4"/>
      <c r="J17" s="4"/>
      <c r="K17" s="4"/>
      <c r="L17" s="4"/>
      <c r="M17" s="9"/>
      <c r="N17" s="9"/>
      <c r="O17" s="4"/>
      <c r="P17" s="4"/>
      <c r="Q17" s="4"/>
      <c r="R17" s="4"/>
      <c r="S17" s="4"/>
      <c r="T17" s="4"/>
      <c r="U17" s="5"/>
      <c r="V17" s="5"/>
      <c r="W17" s="5"/>
      <c r="X17" s="4"/>
      <c r="Y17" s="5"/>
      <c r="Z17" s="5"/>
      <c r="AA17" s="5"/>
      <c r="AB17" s="5"/>
      <c r="AC17" s="5"/>
      <c r="AD17" s="5"/>
      <c r="AE17" s="5"/>
      <c r="AF17" s="5"/>
      <c r="AG17" s="4"/>
      <c r="AH17" s="24"/>
      <c r="AI17" s="24"/>
      <c r="AJ17" s="24"/>
      <c r="AK17" s="25"/>
      <c r="AM17" s="45"/>
    </row>
    <row r="18" spans="1:39" ht="37.5" x14ac:dyDescent="0.25">
      <c r="A18" s="2">
        <v>1</v>
      </c>
      <c r="B18" s="18" t="s">
        <v>45</v>
      </c>
      <c r="C18" s="39" t="s">
        <v>38</v>
      </c>
      <c r="D18" s="55">
        <v>76087.844739530134</v>
      </c>
      <c r="E18" s="6">
        <v>150</v>
      </c>
      <c r="F18" s="9">
        <v>3</v>
      </c>
      <c r="G18" s="23">
        <v>40</v>
      </c>
      <c r="H18" s="4">
        <f t="shared" ref="H18:H19" si="22">F18*G18</f>
        <v>120</v>
      </c>
      <c r="I18" s="4"/>
      <c r="J18" s="4"/>
      <c r="K18" s="4"/>
      <c r="L18" s="4"/>
      <c r="M18" s="9" t="s">
        <v>58</v>
      </c>
      <c r="N18" s="9">
        <v>5</v>
      </c>
      <c r="O18" s="4">
        <v>20</v>
      </c>
      <c r="P18" s="4">
        <f t="shared" ref="P18:P19" si="23">N18*O18</f>
        <v>100</v>
      </c>
      <c r="Q18" s="4" t="s">
        <v>54</v>
      </c>
      <c r="R18" s="4">
        <v>5</v>
      </c>
      <c r="S18" s="4">
        <v>20</v>
      </c>
      <c r="T18" s="4">
        <f t="shared" ref="T18:T19" si="24">R18*S18</f>
        <v>100</v>
      </c>
      <c r="U18" s="22" t="s">
        <v>16</v>
      </c>
      <c r="V18" s="22">
        <v>1</v>
      </c>
      <c r="W18" s="23">
        <v>10</v>
      </c>
      <c r="X18" s="4">
        <f t="shared" ref="X18:X19" si="25">V18*W18</f>
        <v>10</v>
      </c>
      <c r="Y18" s="5" t="s">
        <v>60</v>
      </c>
      <c r="Z18" s="5">
        <v>5</v>
      </c>
      <c r="AA18" s="5">
        <v>10</v>
      </c>
      <c r="AB18" s="5">
        <f t="shared" ref="AB18:AB19" si="26">Z18*AA18</f>
        <v>50</v>
      </c>
      <c r="AC18" s="5"/>
      <c r="AD18" s="5"/>
      <c r="AE18" s="5"/>
      <c r="AF18" s="5">
        <f>AD18*AE18</f>
        <v>0</v>
      </c>
      <c r="AG18" s="56">
        <f t="shared" ref="AG18:AG20" si="27">H18+L18+P18+T18+X18+AB18+AF18</f>
        <v>380</v>
      </c>
      <c r="AH18" s="55">
        <v>7608.7844739530119</v>
      </c>
      <c r="AI18" s="55">
        <f>D18+AH18</f>
        <v>83696.629213483146</v>
      </c>
      <c r="AJ18" s="55">
        <v>9206.6292134831456</v>
      </c>
      <c r="AK18" s="57">
        <f t="shared" ref="AK18" si="28">AI18-AJ18</f>
        <v>74490</v>
      </c>
    </row>
    <row r="19" spans="1:39" ht="37.5" x14ac:dyDescent="0.25">
      <c r="A19" s="2">
        <v>2</v>
      </c>
      <c r="B19" s="18" t="s">
        <v>48</v>
      </c>
      <c r="C19" s="39" t="s">
        <v>38</v>
      </c>
      <c r="D19" s="55">
        <v>78140.960163432072</v>
      </c>
      <c r="E19" s="6">
        <v>274</v>
      </c>
      <c r="F19" s="9">
        <v>5</v>
      </c>
      <c r="G19" s="23">
        <v>40</v>
      </c>
      <c r="H19" s="4">
        <f t="shared" si="22"/>
        <v>200</v>
      </c>
      <c r="I19" s="4"/>
      <c r="J19" s="4"/>
      <c r="K19" s="4"/>
      <c r="L19" s="4"/>
      <c r="M19" s="51" t="s">
        <v>70</v>
      </c>
      <c r="N19" s="9">
        <v>2</v>
      </c>
      <c r="O19" s="4">
        <v>20</v>
      </c>
      <c r="P19" s="4">
        <f t="shared" si="23"/>
        <v>40</v>
      </c>
      <c r="Q19" s="4" t="s">
        <v>54</v>
      </c>
      <c r="R19" s="4">
        <v>5</v>
      </c>
      <c r="S19" s="4">
        <v>20</v>
      </c>
      <c r="T19" s="4">
        <f t="shared" si="24"/>
        <v>100</v>
      </c>
      <c r="U19" s="22" t="s">
        <v>16</v>
      </c>
      <c r="V19" s="22">
        <v>1</v>
      </c>
      <c r="W19" s="23">
        <v>10</v>
      </c>
      <c r="X19" s="4">
        <f t="shared" si="25"/>
        <v>10</v>
      </c>
      <c r="Y19" s="5" t="s">
        <v>59</v>
      </c>
      <c r="Z19" s="5">
        <v>1</v>
      </c>
      <c r="AA19" s="5">
        <v>10</v>
      </c>
      <c r="AB19" s="5">
        <f t="shared" si="26"/>
        <v>10</v>
      </c>
      <c r="AC19" s="5"/>
      <c r="AD19" s="5"/>
      <c r="AE19" s="5"/>
      <c r="AF19" s="5">
        <f t="shared" ref="AF19:AF20" si="29">AD19*AE19</f>
        <v>0</v>
      </c>
      <c r="AG19" s="56">
        <f t="shared" si="27"/>
        <v>360</v>
      </c>
      <c r="AH19" s="55">
        <v>7814.0960163432028</v>
      </c>
      <c r="AI19" s="55">
        <f>D19+AH19</f>
        <v>85955.056179775274</v>
      </c>
      <c r="AJ19" s="55">
        <v>9455.0561797752744</v>
      </c>
      <c r="AK19" s="57">
        <f t="shared" si="15"/>
        <v>76500</v>
      </c>
    </row>
    <row r="20" spans="1:39" ht="37.5" x14ac:dyDescent="0.25">
      <c r="A20" s="2">
        <v>3</v>
      </c>
      <c r="B20" s="18" t="s">
        <v>46</v>
      </c>
      <c r="C20" s="39">
        <v>2025</v>
      </c>
      <c r="D20" s="55">
        <v>48961.04</v>
      </c>
      <c r="E20" s="28">
        <v>200</v>
      </c>
      <c r="F20" s="29">
        <v>3</v>
      </c>
      <c r="G20" s="23">
        <v>40</v>
      </c>
      <c r="H20" s="4">
        <f t="shared" ref="H20" si="30">F20*G20</f>
        <v>120</v>
      </c>
      <c r="I20" s="4"/>
      <c r="J20" s="4"/>
      <c r="K20" s="4"/>
      <c r="L20" s="4"/>
      <c r="M20" s="9" t="s">
        <v>70</v>
      </c>
      <c r="N20" s="9">
        <v>2</v>
      </c>
      <c r="O20" s="4">
        <v>20</v>
      </c>
      <c r="P20" s="4">
        <f t="shared" ref="P20" si="31">N20*O20</f>
        <v>40</v>
      </c>
      <c r="Q20" s="4" t="s">
        <v>54</v>
      </c>
      <c r="R20" s="4">
        <v>5</v>
      </c>
      <c r="S20" s="4">
        <v>20</v>
      </c>
      <c r="T20" s="4">
        <f t="shared" ref="T20" si="32">R20*S20</f>
        <v>100</v>
      </c>
      <c r="U20" s="22" t="s">
        <v>15</v>
      </c>
      <c r="V20" s="22">
        <v>1</v>
      </c>
      <c r="W20" s="23">
        <v>10</v>
      </c>
      <c r="X20" s="4">
        <f t="shared" ref="X20" si="33">V20*W20</f>
        <v>10</v>
      </c>
      <c r="Y20" s="52" t="s">
        <v>69</v>
      </c>
      <c r="Z20" s="5">
        <v>3</v>
      </c>
      <c r="AA20" s="5">
        <v>10</v>
      </c>
      <c r="AB20" s="5">
        <f t="shared" ref="AB20" si="34">Z20*AA20</f>
        <v>30</v>
      </c>
      <c r="AC20" s="5"/>
      <c r="AD20" s="5"/>
      <c r="AE20" s="5"/>
      <c r="AF20" s="5">
        <f t="shared" si="29"/>
        <v>0</v>
      </c>
      <c r="AG20" s="56">
        <f t="shared" si="27"/>
        <v>300</v>
      </c>
      <c r="AH20" s="55">
        <v>4896.1040000000003</v>
      </c>
      <c r="AI20" s="55">
        <f>D20+AH20</f>
        <v>53857.144</v>
      </c>
      <c r="AJ20" s="55">
        <v>4847.1429600000001</v>
      </c>
      <c r="AK20" s="57">
        <f t="shared" si="15"/>
        <v>49010.001040000003</v>
      </c>
    </row>
    <row r="21" spans="1:39" ht="18.75" x14ac:dyDescent="0.25">
      <c r="A21" s="76" t="s">
        <v>47</v>
      </c>
      <c r="B21" s="76"/>
      <c r="C21" s="37"/>
      <c r="D21" s="19"/>
      <c r="E21" s="6"/>
      <c r="F21" s="9"/>
      <c r="G21" s="23"/>
      <c r="H21" s="4"/>
      <c r="I21" s="4"/>
      <c r="J21" s="4"/>
      <c r="K21" s="4"/>
      <c r="L21" s="4"/>
      <c r="M21" s="9"/>
      <c r="N21" s="9"/>
      <c r="O21" s="4"/>
      <c r="P21" s="4"/>
      <c r="Q21" s="4"/>
      <c r="R21" s="4"/>
      <c r="S21" s="4"/>
      <c r="T21" s="4"/>
      <c r="U21" s="5"/>
      <c r="V21" s="23"/>
      <c r="W21" s="23"/>
      <c r="X21" s="4"/>
      <c r="Y21" s="5"/>
      <c r="Z21" s="5"/>
      <c r="AA21" s="5"/>
      <c r="AB21" s="5"/>
      <c r="AC21" s="5"/>
      <c r="AD21" s="5"/>
      <c r="AE21" s="5"/>
      <c r="AF21" s="5"/>
      <c r="AG21" s="4"/>
      <c r="AH21" s="24"/>
      <c r="AI21" s="24"/>
      <c r="AJ21" s="24"/>
      <c r="AK21" s="40">
        <f>SUM(AK18:AK20)</f>
        <v>200000.00104</v>
      </c>
      <c r="AM21" s="45"/>
    </row>
  </sheetData>
  <mergeCells count="7">
    <mergeCell ref="A21:B21"/>
    <mergeCell ref="A3:B3"/>
    <mergeCell ref="A10:B10"/>
    <mergeCell ref="A17:B17"/>
    <mergeCell ref="A1:AK1"/>
    <mergeCell ref="A9:B9"/>
    <mergeCell ref="A16:B16"/>
  </mergeCells>
  <printOptions horizontalCentered="1"/>
  <pageMargins left="0" right="0" top="0" bottom="0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школы23-25</vt:lpstr>
      <vt:lpstr>сады23-25</vt:lpstr>
      <vt:lpstr>'сады23-25'!Область_печати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Рыжова Наталья Борисовна</cp:lastModifiedBy>
  <cp:lastPrinted>2023-03-02T14:59:16Z</cp:lastPrinted>
  <dcterms:created xsi:type="dcterms:W3CDTF">2021-11-29T13:54:18Z</dcterms:created>
  <dcterms:modified xsi:type="dcterms:W3CDTF">2023-03-03T07:04:37Z</dcterms:modified>
</cp:coreProperties>
</file>